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xr:revisionPtr revIDLastSave="0" documentId="8_{23A71004-A5E7-4CC3-9E85-877F2F72B580}" xr6:coauthVersionLast="47" xr6:coauthVersionMax="47" xr10:uidLastSave="{00000000-0000-0000-0000-000000000000}"/>
  <bookViews>
    <workbookView xWindow="-120" yWindow="-120" windowWidth="19440" windowHeight="15000" activeTab="1" xr2:uid="{D4392DD1-AA6A-4476-A7C7-9111A5FA753C}"/>
  </bookViews>
  <sheets>
    <sheet name="Cover" sheetId="3" r:id="rId1"/>
    <sheet name="WDES Metrics" sheetId="2" r:id="rId2"/>
    <sheet name="WDES Survey Questions" sheetId="4" r:id="rId3"/>
    <sheet name="WRES Metrics" sheetId="5" r:id="rId4"/>
  </sheets>
  <definedNames>
    <definedName name="_AMO_UniqueIdentifier" hidden="1">"'2751aa8b-0759-4799-932b-21e8479e36d6'"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4" i="5" l="1"/>
  <c r="H74" i="5"/>
  <c r="I74" i="5" s="1"/>
  <c r="F74" i="5"/>
  <c r="L74" i="5" s="1"/>
  <c r="O73" i="5"/>
  <c r="L73" i="5"/>
  <c r="K73" i="5"/>
  <c r="J72" i="5"/>
  <c r="K72" i="5" s="1"/>
  <c r="H72" i="5"/>
  <c r="I72" i="5" s="1"/>
  <c r="G72" i="5"/>
  <c r="F72" i="5"/>
  <c r="O71" i="5"/>
  <c r="L71" i="5"/>
  <c r="K71" i="5"/>
  <c r="O70" i="5"/>
  <c r="L70" i="5"/>
  <c r="L72" i="5" s="1"/>
  <c r="K70" i="5"/>
  <c r="I70" i="5"/>
  <c r="G70" i="5"/>
  <c r="O66" i="5"/>
  <c r="O63" i="5"/>
  <c r="J61" i="5"/>
  <c r="H61" i="5"/>
  <c r="F61" i="5"/>
  <c r="F62" i="5" s="1"/>
  <c r="O60" i="5"/>
  <c r="O59" i="5"/>
  <c r="J57" i="5"/>
  <c r="H57" i="5"/>
  <c r="L57" i="5" s="1"/>
  <c r="G57" i="5" s="1"/>
  <c r="F57" i="5"/>
  <c r="L56" i="5"/>
  <c r="K56" i="5"/>
  <c r="I56" i="5"/>
  <c r="G56" i="5"/>
  <c r="O55" i="5"/>
  <c r="L55" i="5"/>
  <c r="K55" i="5" s="1"/>
  <c r="I55" i="5"/>
  <c r="G55" i="5"/>
  <c r="O54" i="5"/>
  <c r="L54" i="5"/>
  <c r="K54" i="5"/>
  <c r="O53" i="5"/>
  <c r="L53" i="5"/>
  <c r="K53" i="5"/>
  <c r="I53" i="5"/>
  <c r="G53" i="5"/>
  <c r="O52" i="5"/>
  <c r="L52" i="5"/>
  <c r="K52" i="5"/>
  <c r="I52" i="5"/>
  <c r="G52" i="5"/>
  <c r="J50" i="5"/>
  <c r="L50" i="5" s="1"/>
  <c r="I50" i="5" s="1"/>
  <c r="H50" i="5"/>
  <c r="F50" i="5"/>
  <c r="J49" i="5"/>
  <c r="K49" i="5" s="1"/>
  <c r="H49" i="5"/>
  <c r="I49" i="5" s="1"/>
  <c r="F49" i="5"/>
  <c r="L49" i="5" s="1"/>
  <c r="J48" i="5"/>
  <c r="L48" i="5" s="1"/>
  <c r="H48" i="5"/>
  <c r="F48" i="5"/>
  <c r="J47" i="5"/>
  <c r="H47" i="5"/>
  <c r="F47" i="5"/>
  <c r="L47" i="5" s="1"/>
  <c r="O46" i="5"/>
  <c r="L46" i="5"/>
  <c r="K46" i="5"/>
  <c r="I46" i="5"/>
  <c r="G46" i="5"/>
  <c r="O45" i="5"/>
  <c r="L45" i="5"/>
  <c r="K45" i="5"/>
  <c r="I45" i="5"/>
  <c r="G45" i="5"/>
  <c r="O44" i="5"/>
  <c r="L44" i="5"/>
  <c r="K44" i="5"/>
  <c r="O43" i="5"/>
  <c r="L43" i="5"/>
  <c r="O42" i="5"/>
  <c r="L42" i="5"/>
  <c r="K42" i="5"/>
  <c r="I42" i="5"/>
  <c r="G42" i="5"/>
  <c r="O41" i="5"/>
  <c r="L41" i="5"/>
  <c r="K41" i="5"/>
  <c r="I41" i="5"/>
  <c r="G41" i="5"/>
  <c r="O40" i="5"/>
  <c r="L40" i="5"/>
  <c r="K40" i="5"/>
  <c r="I40" i="5"/>
  <c r="G40" i="5"/>
  <c r="O39" i="5"/>
  <c r="L39" i="5"/>
  <c r="O38" i="5"/>
  <c r="L38" i="5"/>
  <c r="G38" i="5" s="1"/>
  <c r="K38" i="5"/>
  <c r="I38" i="5"/>
  <c r="O37" i="5"/>
  <c r="L37" i="5"/>
  <c r="G37" i="5" s="1"/>
  <c r="K37" i="5"/>
  <c r="I37" i="5"/>
  <c r="O36" i="5"/>
  <c r="L36" i="5"/>
  <c r="K36" i="5"/>
  <c r="I36" i="5"/>
  <c r="G36" i="5"/>
  <c r="O35" i="5"/>
  <c r="L35" i="5"/>
  <c r="O34" i="5"/>
  <c r="L34" i="5"/>
  <c r="K34" i="5"/>
  <c r="I34" i="5"/>
  <c r="G34" i="5"/>
  <c r="O33" i="5"/>
  <c r="L33" i="5"/>
  <c r="G33" i="5" s="1"/>
  <c r="K33" i="5"/>
  <c r="I33" i="5"/>
  <c r="J30" i="5"/>
  <c r="H30" i="5"/>
  <c r="F30" i="5"/>
  <c r="L30" i="5" s="1"/>
  <c r="J29" i="5"/>
  <c r="H29" i="5"/>
  <c r="F29" i="5"/>
  <c r="L29" i="5" s="1"/>
  <c r="J28" i="5"/>
  <c r="J31" i="5" s="1"/>
  <c r="H28" i="5"/>
  <c r="F28" i="5"/>
  <c r="J27" i="5"/>
  <c r="H27" i="5"/>
  <c r="I27" i="5" s="1"/>
  <c r="F27" i="5"/>
  <c r="L27" i="5" s="1"/>
  <c r="O26" i="5"/>
  <c r="L26" i="5"/>
  <c r="G26" i="5" s="1"/>
  <c r="K26" i="5"/>
  <c r="I26" i="5"/>
  <c r="O25" i="5"/>
  <c r="L25" i="5"/>
  <c r="K25" i="5"/>
  <c r="I25" i="5"/>
  <c r="G25" i="5"/>
  <c r="O24" i="5"/>
  <c r="L24" i="5"/>
  <c r="K24" i="5"/>
  <c r="I24" i="5"/>
  <c r="G24" i="5"/>
  <c r="O23" i="5"/>
  <c r="L23" i="5"/>
  <c r="K23" i="5"/>
  <c r="I23" i="5"/>
  <c r="G23" i="5"/>
  <c r="O22" i="5"/>
  <c r="L22" i="5"/>
  <c r="K22" i="5"/>
  <c r="I22" i="5"/>
  <c r="G22" i="5"/>
  <c r="O21" i="5"/>
  <c r="L21" i="5"/>
  <c r="K21" i="5"/>
  <c r="O20" i="5"/>
  <c r="L20" i="5"/>
  <c r="G20" i="5" s="1"/>
  <c r="O19" i="5"/>
  <c r="L19" i="5"/>
  <c r="K19" i="5"/>
  <c r="I19" i="5"/>
  <c r="G19" i="5"/>
  <c r="O18" i="5"/>
  <c r="L18" i="5"/>
  <c r="K18" i="5"/>
  <c r="I18" i="5"/>
  <c r="G18" i="5"/>
  <c r="O17" i="5"/>
  <c r="L17" i="5"/>
  <c r="K17" i="5" s="1"/>
  <c r="I17" i="5"/>
  <c r="G17" i="5"/>
  <c r="O16" i="5"/>
  <c r="L16" i="5"/>
  <c r="O15" i="5"/>
  <c r="L15" i="5"/>
  <c r="K15" i="5"/>
  <c r="I15" i="5"/>
  <c r="G15" i="5"/>
  <c r="O14" i="5"/>
  <c r="L14" i="5"/>
  <c r="G14" i="5" s="1"/>
  <c r="I14" i="5"/>
  <c r="O13" i="5"/>
  <c r="L13" i="5"/>
  <c r="K13" i="5"/>
  <c r="I13" i="5"/>
  <c r="G13" i="5"/>
  <c r="Y406" i="4"/>
  <c r="D406" i="4"/>
  <c r="Y405" i="4"/>
  <c r="D405" i="4"/>
  <c r="Y404" i="4"/>
  <c r="D404" i="4"/>
  <c r="Y403" i="4"/>
  <c r="D403" i="4"/>
  <c r="Y402" i="4"/>
  <c r="D402" i="4"/>
  <c r="C401" i="4"/>
  <c r="AA399" i="4"/>
  <c r="Y399" i="4"/>
  <c r="X399" i="4"/>
  <c r="Y398" i="4"/>
  <c r="AA398" i="4" s="1"/>
  <c r="X398" i="4"/>
  <c r="B388" i="4"/>
  <c r="Y386" i="4"/>
  <c r="Y385" i="4"/>
  <c r="AA385" i="4" s="1"/>
  <c r="AA386" i="4" s="1"/>
  <c r="B362" i="4"/>
  <c r="Y360" i="4"/>
  <c r="Y359" i="4"/>
  <c r="B349" i="4"/>
  <c r="Y347" i="4"/>
  <c r="Y346" i="4"/>
  <c r="AA346" i="4" s="1"/>
  <c r="AA347" i="4" s="1"/>
  <c r="B336" i="4"/>
  <c r="Y334" i="4"/>
  <c r="Y333" i="4"/>
  <c r="AA333" i="4" s="1"/>
  <c r="AA334" i="4" s="1"/>
  <c r="Y326" i="4"/>
  <c r="X326" i="4"/>
  <c r="Y325" i="4"/>
  <c r="X325" i="4"/>
  <c r="Y324" i="4"/>
  <c r="X324" i="4"/>
  <c r="Y323" i="4"/>
  <c r="AA323" i="4" s="1"/>
  <c r="AA324" i="4" s="1"/>
  <c r="AA325" i="4" s="1"/>
  <c r="AA326" i="4" s="1"/>
  <c r="X323" i="4"/>
  <c r="B313" i="4"/>
  <c r="Y311" i="4"/>
  <c r="Y310" i="4"/>
  <c r="B290" i="4"/>
  <c r="Y288" i="4"/>
  <c r="X288" i="4"/>
  <c r="Y287" i="4"/>
  <c r="X287" i="4"/>
  <c r="Y286" i="4"/>
  <c r="AA286" i="4" s="1"/>
  <c r="AA287" i="4" s="1"/>
  <c r="AA288" i="4" s="1"/>
  <c r="X286" i="4"/>
  <c r="D274" i="4"/>
  <c r="Y273" i="4"/>
  <c r="X273" i="4"/>
  <c r="Y272" i="4"/>
  <c r="X272" i="4"/>
  <c r="AA271" i="4"/>
  <c r="AA272" i="4" s="1"/>
  <c r="AA273" i="4" s="1"/>
  <c r="Y271" i="4"/>
  <c r="X271" i="4"/>
  <c r="Y264" i="4"/>
  <c r="X264" i="4"/>
  <c r="Y263" i="4"/>
  <c r="AA263" i="4" s="1"/>
  <c r="AA264" i="4" s="1"/>
  <c r="AA265" i="4" s="1"/>
  <c r="X263" i="4"/>
  <c r="D262" i="4"/>
  <c r="E264" i="4" s="1"/>
  <c r="Y260" i="4"/>
  <c r="X260" i="4"/>
  <c r="Y259" i="4"/>
  <c r="X259" i="4"/>
  <c r="AA258" i="4"/>
  <c r="AA259" i="4" s="1"/>
  <c r="AA260" i="4" s="1"/>
  <c r="Y258" i="4"/>
  <c r="X258" i="4"/>
  <c r="B248" i="4"/>
  <c r="Y246" i="4"/>
  <c r="X246" i="4"/>
  <c r="Y245" i="4"/>
  <c r="X245" i="4"/>
  <c r="Y244" i="4"/>
  <c r="AA244" i="4" s="1"/>
  <c r="AA245" i="4" s="1"/>
  <c r="AA246" i="4" s="1"/>
  <c r="X244" i="4"/>
  <c r="B233" i="4"/>
  <c r="Y231" i="4"/>
  <c r="X231" i="4"/>
  <c r="Y230" i="4"/>
  <c r="X230" i="4"/>
  <c r="Y229" i="4"/>
  <c r="AA229" i="4" s="1"/>
  <c r="AA230" i="4" s="1"/>
  <c r="AA231" i="4" s="1"/>
  <c r="X229" i="4"/>
  <c r="Y217" i="4"/>
  <c r="Y216" i="4"/>
  <c r="Y215" i="4"/>
  <c r="B206" i="4"/>
  <c r="Y204" i="4"/>
  <c r="X204" i="4"/>
  <c r="Y203" i="4"/>
  <c r="X203" i="4"/>
  <c r="Y202" i="4"/>
  <c r="AA202" i="4" s="1"/>
  <c r="AA203" i="4" s="1"/>
  <c r="AA204" i="4" s="1"/>
  <c r="X202" i="4"/>
  <c r="Y181" i="4"/>
  <c r="Y180" i="4"/>
  <c r="Y179" i="4"/>
  <c r="D191" i="4" s="1"/>
  <c r="Y178" i="4"/>
  <c r="Y177" i="4"/>
  <c r="Y176" i="4"/>
  <c r="Y175" i="4"/>
  <c r="Y153" i="4"/>
  <c r="Y152" i="4"/>
  <c r="Y151" i="4"/>
  <c r="Y150" i="4"/>
  <c r="Y149" i="4"/>
  <c r="Y148" i="4"/>
  <c r="D163" i="4" s="1"/>
  <c r="Y133" i="4"/>
  <c r="Y132" i="4"/>
  <c r="Y131" i="4"/>
  <c r="Y130" i="4"/>
  <c r="Y129" i="4"/>
  <c r="Y128" i="4"/>
  <c r="Y127" i="4"/>
  <c r="Y126" i="4"/>
  <c r="Y125" i="4"/>
  <c r="Y120" i="4"/>
  <c r="Y119" i="4"/>
  <c r="AA119" i="4" s="1"/>
  <c r="AA120" i="4" s="1"/>
  <c r="AA112" i="4"/>
  <c r="Y112" i="4"/>
  <c r="F112" i="4"/>
  <c r="Y111" i="4"/>
  <c r="AA111" i="4" s="1"/>
  <c r="F111" i="4"/>
  <c r="E110" i="4"/>
  <c r="Y109" i="4"/>
  <c r="X109" i="4"/>
  <c r="Y108" i="4"/>
  <c r="X108" i="4"/>
  <c r="Y107" i="4"/>
  <c r="X107" i="4"/>
  <c r="Y106" i="4"/>
  <c r="X106" i="4"/>
  <c r="Y102" i="4"/>
  <c r="Y101" i="4"/>
  <c r="AA101" i="4" s="1"/>
  <c r="AA102" i="4" s="1"/>
  <c r="B99" i="4"/>
  <c r="D102" i="4" s="1"/>
  <c r="Y97" i="4"/>
  <c r="X97" i="4"/>
  <c r="Y96" i="4"/>
  <c r="X96" i="4"/>
  <c r="Y95" i="4"/>
  <c r="X95" i="4"/>
  <c r="Y94" i="4"/>
  <c r="AA94" i="4" s="1"/>
  <c r="AA95" i="4" s="1"/>
  <c r="AA96" i="4" s="1"/>
  <c r="AA97" i="4" s="1"/>
  <c r="Y82" i="4"/>
  <c r="Y81" i="4"/>
  <c r="AA81" i="4" s="1"/>
  <c r="AA82" i="4" s="1"/>
  <c r="Y74" i="4"/>
  <c r="Y73" i="4"/>
  <c r="AA73" i="4" s="1"/>
  <c r="AA74" i="4" s="1"/>
  <c r="B63" i="4"/>
  <c r="Y61" i="4"/>
  <c r="Y60" i="4"/>
  <c r="AA60" i="4" s="1"/>
  <c r="AA61" i="4" s="1"/>
  <c r="L73" i="2"/>
  <c r="K73" i="2" s="1"/>
  <c r="J73" i="2"/>
  <c r="H73" i="2"/>
  <c r="I73" i="2" s="1"/>
  <c r="F73" i="2"/>
  <c r="G73" i="2" s="1"/>
  <c r="O72" i="2"/>
  <c r="L72" i="2"/>
  <c r="K72" i="2"/>
  <c r="I72" i="2"/>
  <c r="G72" i="2"/>
  <c r="L71" i="2"/>
  <c r="J71" i="2"/>
  <c r="K71" i="2" s="1"/>
  <c r="H71" i="2"/>
  <c r="I71" i="2" s="1"/>
  <c r="F71" i="2"/>
  <c r="G71" i="2" s="1"/>
  <c r="O70" i="2"/>
  <c r="L70" i="2"/>
  <c r="K70" i="2"/>
  <c r="I70" i="2"/>
  <c r="G70" i="2"/>
  <c r="O69" i="2"/>
  <c r="L69" i="2"/>
  <c r="K69" i="2" s="1"/>
  <c r="I69" i="2"/>
  <c r="G69" i="2"/>
  <c r="O64" i="2"/>
  <c r="O63" i="2"/>
  <c r="J61" i="2"/>
  <c r="H61" i="2"/>
  <c r="F61" i="2"/>
  <c r="F62" i="2" s="1"/>
  <c r="O60" i="2"/>
  <c r="O59" i="2"/>
  <c r="J57" i="2"/>
  <c r="K57" i="2" s="1"/>
  <c r="I57" i="2"/>
  <c r="H57" i="2"/>
  <c r="L57" i="2" s="1"/>
  <c r="G57" i="2" s="1"/>
  <c r="F57" i="2"/>
  <c r="O56" i="2"/>
  <c r="L56" i="2"/>
  <c r="K56" i="2"/>
  <c r="I56" i="2"/>
  <c r="G56" i="2"/>
  <c r="O55" i="2"/>
  <c r="L55" i="2"/>
  <c r="K55" i="2"/>
  <c r="I55" i="2"/>
  <c r="G55" i="2"/>
  <c r="O54" i="2"/>
  <c r="L54" i="2"/>
  <c r="L52" i="2"/>
  <c r="G52" i="2" s="1"/>
  <c r="K52" i="2"/>
  <c r="J52" i="2"/>
  <c r="H52" i="2"/>
  <c r="I52" i="2" s="1"/>
  <c r="F52" i="2"/>
  <c r="J51" i="2"/>
  <c r="H51" i="2"/>
  <c r="F51" i="2"/>
  <c r="F53" i="2" s="1"/>
  <c r="J50" i="2"/>
  <c r="H50" i="2"/>
  <c r="F50" i="2"/>
  <c r="J49" i="2"/>
  <c r="J53" i="2" s="1"/>
  <c r="H49" i="2"/>
  <c r="L49" i="2" s="1"/>
  <c r="F49" i="2"/>
  <c r="O48" i="2"/>
  <c r="L48" i="2"/>
  <c r="G48" i="2" s="1"/>
  <c r="K48" i="2"/>
  <c r="I48" i="2"/>
  <c r="O47" i="2"/>
  <c r="L47" i="2"/>
  <c r="K47" i="2"/>
  <c r="I47" i="2"/>
  <c r="G47" i="2"/>
  <c r="O46" i="2"/>
  <c r="L46" i="2"/>
  <c r="K46" i="2"/>
  <c r="I46" i="2"/>
  <c r="G46" i="2"/>
  <c r="O45" i="2"/>
  <c r="L45" i="2"/>
  <c r="K45" i="2" s="1"/>
  <c r="I45" i="2"/>
  <c r="G45" i="2"/>
  <c r="O44" i="2"/>
  <c r="L44" i="2"/>
  <c r="O43" i="2"/>
  <c r="L43" i="2"/>
  <c r="K43" i="2"/>
  <c r="I43" i="2"/>
  <c r="G43" i="2"/>
  <c r="O42" i="2"/>
  <c r="L42" i="2"/>
  <c r="G42" i="2" s="1"/>
  <c r="I42" i="2"/>
  <c r="O41" i="2"/>
  <c r="L41" i="2"/>
  <c r="K41" i="2"/>
  <c r="I41" i="2"/>
  <c r="G41" i="2"/>
  <c r="O40" i="2"/>
  <c r="L40" i="2"/>
  <c r="G40" i="2" s="1"/>
  <c r="K40" i="2"/>
  <c r="I40" i="2"/>
  <c r="O39" i="2"/>
  <c r="L39" i="2"/>
  <c r="K39" i="2"/>
  <c r="I39" i="2"/>
  <c r="G39" i="2"/>
  <c r="O38" i="2"/>
  <c r="L38" i="2"/>
  <c r="K38" i="2"/>
  <c r="I38" i="2"/>
  <c r="G38" i="2"/>
  <c r="O37" i="2"/>
  <c r="L37" i="2"/>
  <c r="K37" i="2" s="1"/>
  <c r="O36" i="2"/>
  <c r="L36" i="2"/>
  <c r="K36" i="2"/>
  <c r="I36" i="2"/>
  <c r="G36" i="2"/>
  <c r="O35" i="2"/>
  <c r="L35" i="2"/>
  <c r="K35" i="2"/>
  <c r="I35" i="2"/>
  <c r="G35" i="2"/>
  <c r="O34" i="2"/>
  <c r="L34" i="2"/>
  <c r="K34" i="2"/>
  <c r="I34" i="2"/>
  <c r="G34" i="2"/>
  <c r="H32" i="2"/>
  <c r="J31" i="2"/>
  <c r="H31" i="2"/>
  <c r="I31" i="2" s="1"/>
  <c r="F31" i="2"/>
  <c r="L31" i="2" s="1"/>
  <c r="J30" i="2"/>
  <c r="H30" i="2"/>
  <c r="F30" i="2"/>
  <c r="L29" i="2"/>
  <c r="K29" i="2" s="1"/>
  <c r="J29" i="2"/>
  <c r="H29" i="2"/>
  <c r="I29" i="2" s="1"/>
  <c r="F29" i="2"/>
  <c r="G29" i="2" s="1"/>
  <c r="J28" i="2"/>
  <c r="H28" i="2"/>
  <c r="F28" i="2"/>
  <c r="O27" i="2"/>
  <c r="L27" i="2"/>
  <c r="K27" i="2"/>
  <c r="I27" i="2"/>
  <c r="G27" i="2"/>
  <c r="O26" i="2"/>
  <c r="L26" i="2"/>
  <c r="K26" i="2"/>
  <c r="O25" i="2"/>
  <c r="L25" i="2"/>
  <c r="G25" i="2" s="1"/>
  <c r="I25" i="2"/>
  <c r="O24" i="2"/>
  <c r="L24" i="2"/>
  <c r="K24" i="2"/>
  <c r="I24" i="2"/>
  <c r="G24" i="2"/>
  <c r="O23" i="2"/>
  <c r="L23" i="2"/>
  <c r="K23" i="2"/>
  <c r="I23" i="2"/>
  <c r="G23" i="2"/>
  <c r="O22" i="2"/>
  <c r="L22" i="2"/>
  <c r="K22" i="2" s="1"/>
  <c r="I22" i="2"/>
  <c r="G22" i="2"/>
  <c r="O21" i="2"/>
  <c r="L21" i="2"/>
  <c r="G21" i="2"/>
  <c r="O20" i="2"/>
  <c r="L20" i="2"/>
  <c r="G20" i="2" s="1"/>
  <c r="K20" i="2"/>
  <c r="I20" i="2"/>
  <c r="O19" i="2"/>
  <c r="L19" i="2"/>
  <c r="G19" i="2" s="1"/>
  <c r="K19" i="2"/>
  <c r="I19" i="2"/>
  <c r="O18" i="2"/>
  <c r="L18" i="2"/>
  <c r="K18" i="2"/>
  <c r="I18" i="2"/>
  <c r="G18" i="2"/>
  <c r="O17" i="2"/>
  <c r="L17" i="2"/>
  <c r="O16" i="2"/>
  <c r="L16" i="2"/>
  <c r="K16" i="2"/>
  <c r="I16" i="2"/>
  <c r="G16" i="2"/>
  <c r="O15" i="2"/>
  <c r="L15" i="2"/>
  <c r="K15" i="2"/>
  <c r="I15" i="2"/>
  <c r="G15" i="2"/>
  <c r="O14" i="2"/>
  <c r="L14" i="2"/>
  <c r="K14" i="2"/>
  <c r="O13" i="2"/>
  <c r="L13" i="2"/>
  <c r="K13" i="2"/>
  <c r="I13" i="2"/>
  <c r="G13" i="2"/>
  <c r="I17" i="2" l="1"/>
  <c r="G17" i="2"/>
  <c r="J32" i="2"/>
  <c r="K50" i="2"/>
  <c r="H58" i="2"/>
  <c r="K35" i="5"/>
  <c r="I35" i="5"/>
  <c r="G35" i="5"/>
  <c r="I30" i="5"/>
  <c r="L30" i="2"/>
  <c r="K30" i="2" s="1"/>
  <c r="I30" i="2"/>
  <c r="L28" i="2"/>
  <c r="I28" i="2" s="1"/>
  <c r="K48" i="5"/>
  <c r="K25" i="2"/>
  <c r="I20" i="5"/>
  <c r="L28" i="5"/>
  <c r="G28" i="5" s="1"/>
  <c r="I28" i="5"/>
  <c r="K43" i="5"/>
  <c r="I43" i="5"/>
  <c r="G43" i="5"/>
  <c r="I51" i="2"/>
  <c r="G30" i="5"/>
  <c r="I47" i="5"/>
  <c r="K50" i="5"/>
  <c r="K30" i="5"/>
  <c r="K57" i="5"/>
  <c r="AA402" i="4"/>
  <c r="AA403" i="4" s="1"/>
  <c r="AA404" i="4" s="1"/>
  <c r="AA405" i="4" s="1"/>
  <c r="AA406" i="4" s="1"/>
  <c r="K17" i="2"/>
  <c r="F32" i="2"/>
  <c r="AA310" i="4"/>
  <c r="AA311" i="4" s="1"/>
  <c r="AA312" i="4" s="1"/>
  <c r="K20" i="5"/>
  <c r="J58" i="5"/>
  <c r="I44" i="5"/>
  <c r="G44" i="5"/>
  <c r="G51" i="2"/>
  <c r="K39" i="5"/>
  <c r="I39" i="5"/>
  <c r="G39" i="5"/>
  <c r="G47" i="5"/>
  <c r="G49" i="5"/>
  <c r="I21" i="5"/>
  <c r="G21" i="5"/>
  <c r="K28" i="5"/>
  <c r="H51" i="5"/>
  <c r="I73" i="5"/>
  <c r="G73" i="5"/>
  <c r="D101" i="4"/>
  <c r="K16" i="5"/>
  <c r="I16" i="5"/>
  <c r="G16" i="5"/>
  <c r="I54" i="5"/>
  <c r="G54" i="5"/>
  <c r="J51" i="5"/>
  <c r="G27" i="5"/>
  <c r="G29" i="5"/>
  <c r="K47" i="5"/>
  <c r="I57" i="5"/>
  <c r="L51" i="2"/>
  <c r="K51" i="2" s="1"/>
  <c r="I29" i="5"/>
  <c r="G50" i="5"/>
  <c r="I14" i="2"/>
  <c r="G14" i="2"/>
  <c r="K42" i="2"/>
  <c r="L50" i="2"/>
  <c r="K14" i="5"/>
  <c r="K29" i="5"/>
  <c r="G48" i="5"/>
  <c r="F51" i="5"/>
  <c r="G49" i="2"/>
  <c r="I26" i="2"/>
  <c r="G26" i="2"/>
  <c r="K21" i="2"/>
  <c r="I21" i="2"/>
  <c r="K44" i="2"/>
  <c r="I44" i="2"/>
  <c r="G44" i="2"/>
  <c r="I49" i="2"/>
  <c r="H53" i="2"/>
  <c r="E263" i="4"/>
  <c r="F31" i="5"/>
  <c r="G31" i="2"/>
  <c r="K49" i="2"/>
  <c r="G74" i="5"/>
  <c r="H31" i="5"/>
  <c r="I71" i="5"/>
  <c r="G71" i="5"/>
  <c r="K31" i="2"/>
  <c r="I37" i="2"/>
  <c r="G37" i="2"/>
  <c r="K54" i="2"/>
  <c r="I54" i="2"/>
  <c r="G54" i="2"/>
  <c r="AA359" i="4"/>
  <c r="AA360" i="4" s="1"/>
  <c r="K27" i="5"/>
  <c r="I48" i="5"/>
  <c r="K74" i="5"/>
  <c r="J64" i="5" l="1"/>
  <c r="J67" i="5"/>
  <c r="K28" i="2"/>
  <c r="I31" i="5"/>
  <c r="H58" i="5"/>
  <c r="G28" i="2"/>
  <c r="H65" i="2"/>
  <c r="G50" i="2"/>
  <c r="I50" i="2"/>
  <c r="F58" i="2"/>
  <c r="L32" i="2"/>
  <c r="I32" i="2" s="1"/>
  <c r="G32" i="2"/>
  <c r="L53" i="2"/>
  <c r="J58" i="2"/>
  <c r="G30" i="2"/>
  <c r="L31" i="5"/>
  <c r="K31" i="5" s="1"/>
  <c r="F58" i="5"/>
  <c r="L51" i="5"/>
  <c r="K51" i="5" s="1"/>
  <c r="G51" i="5"/>
  <c r="I51" i="5"/>
  <c r="K58" i="2" l="1"/>
  <c r="J65" i="2"/>
  <c r="K53" i="2"/>
  <c r="G53" i="2"/>
  <c r="I53" i="2"/>
  <c r="F65" i="2"/>
  <c r="F66" i="2" s="1"/>
  <c r="L58" i="2"/>
  <c r="I58" i="2" s="1"/>
  <c r="G58" i="2"/>
  <c r="F64" i="5"/>
  <c r="F67" i="5"/>
  <c r="L58" i="5"/>
  <c r="K58" i="5" s="1"/>
  <c r="G58" i="5"/>
  <c r="G31" i="5"/>
  <c r="K32" i="2"/>
  <c r="H64" i="5"/>
  <c r="F65" i="5" s="1"/>
  <c r="I58" i="5"/>
  <c r="H67" i="5"/>
  <c r="F68" i="5" s="1"/>
  <c r="I75" i="5" l="1"/>
  <c r="I77" i="5"/>
  <c r="I76" i="5"/>
  <c r="G75" i="5"/>
  <c r="G77" i="5"/>
  <c r="G76" i="5"/>
  <c r="G75" i="2"/>
  <c r="G76" i="2"/>
  <c r="G74" i="2"/>
  <c r="K74" i="2"/>
  <c r="K76" i="2"/>
  <c r="K75" i="2"/>
  <c r="K75" i="5"/>
  <c r="K77" i="5"/>
  <c r="K76" i="5"/>
  <c r="I75" i="2"/>
  <c r="I76" i="2"/>
  <c r="I74" i="2"/>
</calcChain>
</file>

<file path=xl/sharedStrings.xml><?xml version="1.0" encoding="utf-8"?>
<sst xmlns="http://schemas.openxmlformats.org/spreadsheetml/2006/main" count="507" uniqueCount="246">
  <si>
    <t>Annual Collection for NHS trusts and NHS Foundation trusts</t>
  </si>
  <si>
    <t>This spreadsheet is an optional way to collate information before it is entered into the Data Collection Framework (DCF) system.</t>
  </si>
  <si>
    <r>
      <t xml:space="preserve">Please refer to the </t>
    </r>
    <r>
      <rPr>
        <b/>
        <sz val="11"/>
        <color theme="1"/>
        <rFont val="Calibri"/>
        <family val="2"/>
        <scheme val="minor"/>
      </rPr>
      <t xml:space="preserve">Technical Guidance Document </t>
    </r>
    <r>
      <rPr>
        <sz val="11"/>
        <color theme="1"/>
        <rFont val="Calibri"/>
        <family val="2"/>
        <scheme val="minor"/>
      </rPr>
      <t xml:space="preserve">before filling this in. </t>
    </r>
  </si>
  <si>
    <t>Data that is mandatory in the DCF - to be populated by each organisation. (Enter a value of '0' if value is unknown or blank.)</t>
  </si>
  <si>
    <t>Optional - Populated by Organisation</t>
  </si>
  <si>
    <t>Auto-Calculated</t>
  </si>
  <si>
    <t>No data required</t>
  </si>
  <si>
    <t>Data should be recorded in the yellow cells which turn white when filled.
Green cells are automatically calculated. Blue cells are for notes.</t>
  </si>
  <si>
    <t>Disabled staff</t>
  </si>
  <si>
    <t>Non-disabled staff</t>
  </si>
  <si>
    <t>Disability Unknown or Null</t>
  </si>
  <si>
    <t>Overall</t>
  </si>
  <si>
    <t>Metric</t>
  </si>
  <si>
    <t>Indicator</t>
  </si>
  <si>
    <t>Measure</t>
  </si>
  <si>
    <t># Disabled</t>
  </si>
  <si>
    <t>% Disabled</t>
  </si>
  <si>
    <t># Non-disabled</t>
  </si>
  <si>
    <t>% Non-disabled</t>
  </si>
  <si>
    <t># Unknown/Null</t>
  </si>
  <si>
    <t>% Unknown/Null</t>
  </si>
  <si>
    <t>Total</t>
  </si>
  <si>
    <t>Notes</t>
  </si>
  <si>
    <t>Data Errors
This column will highlight potential problems with the data</t>
  </si>
  <si>
    <t>TotalDisabledVerified</t>
  </si>
  <si>
    <t>PercentageDisabledVerified</t>
  </si>
  <si>
    <t>TotalNotDisabledVerified</t>
  </si>
  <si>
    <t>PercentageNotDisabledVerified</t>
  </si>
  <si>
    <t>TotalUnknownVerified</t>
  </si>
  <si>
    <t>PercentageUnknownVerified</t>
  </si>
  <si>
    <t>TotalStaffVerified</t>
  </si>
  <si>
    <r>
      <t xml:space="preserve">Percentage of staff in AfC paybands or medical and dental subgroups and very senior managers (including Executive Board members) compared with the percentage of staff in the overall workforce.
Notes:  
</t>
    </r>
    <r>
      <rPr>
        <sz val="11"/>
        <rFont val="Arial"/>
        <family val="2"/>
      </rPr>
      <t xml:space="preserve">1.	Definitions for these categories are based on Electronic Staff Record occupation codes with the exception of medical and dental staff, which are based upon grade codes.
2.	Where local pay scales are in use, then for non-medical staff or TUPE staff, the equivalent basic salary level should be used to assign them to an equivalent AfC pay band.
</t>
    </r>
    <r>
      <rPr>
        <b/>
        <sz val="11"/>
        <rFont val="Arial"/>
        <family val="2"/>
      </rPr>
      <t>3.	Bank staff should be excluded from these figures (to be consistent with the WRES data collection).</t>
    </r>
    <r>
      <rPr>
        <sz val="11"/>
        <rFont val="Arial"/>
        <family val="2"/>
      </rPr>
      <t xml:space="preserve">
4.	VSMs are defined as including: 
•	Chief executives. 
•	Executive directors, with the exception of those who are eligible to be on the consultant contract by virtue of their qualification and the requirements of the post. 
•	Other senior managers with board level responsibility who report directly to the chief executive.
Non-executive directors should not be included.</t>
    </r>
  </si>
  <si>
    <t>1a) Non Clinical Staff</t>
  </si>
  <si>
    <t>Under Band 1</t>
  </si>
  <si>
    <t>Headcount</t>
  </si>
  <si>
    <t xml:space="preserve">Bands 1 </t>
  </si>
  <si>
    <t>Bands 2</t>
  </si>
  <si>
    <t>Bands 3</t>
  </si>
  <si>
    <t>Bands 4</t>
  </si>
  <si>
    <t>Bands 5</t>
  </si>
  <si>
    <t>Bands 6</t>
  </si>
  <si>
    <t>Bands 7</t>
  </si>
  <si>
    <t>Bands 8a</t>
  </si>
  <si>
    <t>Bands 8b</t>
  </si>
  <si>
    <t>Bands 8c</t>
  </si>
  <si>
    <t>Bands 8d</t>
  </si>
  <si>
    <t>Bands 9</t>
  </si>
  <si>
    <t>VSM</t>
  </si>
  <si>
    <t>Other. Please specify in notes.</t>
  </si>
  <si>
    <t>Cluster 1: AfC Bands &lt;1 to 4</t>
  </si>
  <si>
    <t xml:space="preserve">Auto-Calculated </t>
  </si>
  <si>
    <t>Cluster 2: AfC bands 5 to 7</t>
  </si>
  <si>
    <t>Cluster 3: AfC bands 8a and 8b</t>
  </si>
  <si>
    <t>Cluster 4: AfC bands 8c to VSM</t>
  </si>
  <si>
    <t>Total Non-Clinical</t>
  </si>
  <si>
    <t>1b) Clinical Staff</t>
  </si>
  <si>
    <t>Total Clinical</t>
  </si>
  <si>
    <t>Medical &amp; Dental Staff, Consultants</t>
  </si>
  <si>
    <t>Medical &amp; Dental Staff, Non-Consultants career grade</t>
  </si>
  <si>
    <t>Medical &amp; Dental Staff, Medical and dental trainee grades</t>
  </si>
  <si>
    <t>Total Medical and Dental</t>
  </si>
  <si>
    <t>Number of staff in workforce</t>
  </si>
  <si>
    <t>Number of shortlisted applicants</t>
  </si>
  <si>
    <t>Number appointed from shortlisting</t>
  </si>
  <si>
    <t>Likelihood of shortlisting/appointed</t>
  </si>
  <si>
    <t>A figure below 1:00 indicates that Disabled staff are more likely than Non-Disabled staff to be appointed from shortlisting.</t>
  </si>
  <si>
    <t>Average number of staff entering the formal capability process over the last 2 years for any reason. (i.e. Total divided by 2.)</t>
  </si>
  <si>
    <t>Of these, how many were on the grounds of ill-health?</t>
  </si>
  <si>
    <t>Likelihood of staff entering the formal capability process</t>
  </si>
  <si>
    <t>Relative likelihood of Disabled staff entering the formal capability process compared to Non-Disabled staff</t>
  </si>
  <si>
    <t>A figure above 1:00 indicates that Disabled staff are more likely than Non-Disabled staff to enter the formal capability process.</t>
  </si>
  <si>
    <t>9b</t>
  </si>
  <si>
    <t xml:space="preserve">Has your organisation taken action to facilitate the voices of your Disabled staff to be heard? (yes) or (no) </t>
  </si>
  <si>
    <t>(yes) or (no)</t>
  </si>
  <si>
    <t>Total Board members</t>
  </si>
  <si>
    <t xml:space="preserve"> of which: Voting Board members</t>
  </si>
  <si>
    <t xml:space="preserve">                 : Non Voting Board members</t>
  </si>
  <si>
    <t xml:space="preserve"> of which: Exec Board members</t>
  </si>
  <si>
    <t xml:space="preserve">                 : Non Executive Board members</t>
  </si>
  <si>
    <t>Difference (Total Board - Overall workforce )</t>
  </si>
  <si>
    <t>Difference (Voting membership - Overall Workforce)</t>
  </si>
  <si>
    <t>Difference (Executive membership - Overall Workforce)</t>
  </si>
  <si>
    <t>Question 1</t>
  </si>
  <si>
    <t>Name and contact details of the lead(s) compiling this report.</t>
  </si>
  <si>
    <t>Name</t>
  </si>
  <si>
    <t>Email Address</t>
  </si>
  <si>
    <t>Question 2</t>
  </si>
  <si>
    <t>Name and contact details of the Board lead for the Workforce Disability Equality Standard.</t>
  </si>
  <si>
    <t>Job Title</t>
  </si>
  <si>
    <t>Question 3</t>
  </si>
  <si>
    <t>Name of commissioner, name of commissioning body and email address that the WDES Annual report (containing the WDES metrics report and action plan) will be sent to.</t>
  </si>
  <si>
    <t>Name of Commissioner</t>
  </si>
  <si>
    <t>Name of Commissioning Body</t>
  </si>
  <si>
    <t>Question 4</t>
  </si>
  <si>
    <t>Unique URL link or existing web page on which the WDES Annual report will be published.</t>
  </si>
  <si>
    <t>Question 5</t>
  </si>
  <si>
    <t>Date of Board meeting at which organisation’s WDES Annual report will be discussed and approved.</t>
  </si>
  <si>
    <t>If the date is not known, please provide an approximate date or explain why a date cannot be provided.</t>
  </si>
  <si>
    <t>Question 6</t>
  </si>
  <si>
    <t>Does your organisation participate in any programmes or initiatives that are focused on disability equality and inclusion?</t>
  </si>
  <si>
    <t>Yes</t>
  </si>
  <si>
    <t>No</t>
  </si>
  <si>
    <t>Question 7</t>
  </si>
  <si>
    <t>Do your staff have access to the ESR self-service portal?</t>
  </si>
  <si>
    <t>Question 8</t>
  </si>
  <si>
    <t>Since you published your action plan last year, have any steps been taken within your organisation to improve the declaration rate for disability status?</t>
  </si>
  <si>
    <t>If Yes, please give details</t>
  </si>
  <si>
    <t>Question 9</t>
  </si>
  <si>
    <t>What level of Disability Confident accreditation does your organisation currently hold?</t>
  </si>
  <si>
    <t>None</t>
  </si>
  <si>
    <t>Level 1 - Committed</t>
  </si>
  <si>
    <t>Level 2 - Employer</t>
  </si>
  <si>
    <t>Level 3 - Leader</t>
  </si>
  <si>
    <t>Feedback suggests engagement with various schemes and organisations helps to improve disability equality.</t>
  </si>
  <si>
    <t>Are you a Mindful Employer (https://www.mindfulemployer.dpt.nhs.uk/)?</t>
  </si>
  <si>
    <t>Are you a current or previous participant in the NHS Employers Partners programme?</t>
  </si>
  <si>
    <t>Have you signed the Disability Employment Charter (https://www.disabilityemploymentcharter.org/)?</t>
  </si>
  <si>
    <t>Are you a member of the Business Disability Forum?</t>
  </si>
  <si>
    <t>Question 10</t>
  </si>
  <si>
    <t>Do you encourage Disabled people to apply for jobs by offering an interview to any applicant who declares they have a disability and meets the minimum criteria?</t>
  </si>
  <si>
    <t>Please add any examples of interventions that have impacted positively on the recruitment of Disabled staff.</t>
  </si>
  <si>
    <t>Review job descriptions to identify and remove barriers to Disabled applicants.</t>
  </si>
  <si>
    <t>Review of the implementation of the commitment to interview an applicant who declares they have a disability and meets the minimum criteria.</t>
  </si>
  <si>
    <t>Disabled people on interview panels.</t>
  </si>
  <si>
    <t>Disabled people advising on a review of recruitment processes, policies and procedures.</t>
  </si>
  <si>
    <t>Develop external communications to encourage Disabled applicants.</t>
  </si>
  <si>
    <t>Refresh of website to encourage Disabled applicants.</t>
  </si>
  <si>
    <t>Actions to support Disabled applicants through the application and interview process (e.g. providing questions in advance).</t>
  </si>
  <si>
    <t>Targeted recruitment campaigns.</t>
  </si>
  <si>
    <t>Accept applications in alternative formats.</t>
  </si>
  <si>
    <t>Other - Please specify.</t>
  </si>
  <si>
    <t>Question 11</t>
  </si>
  <si>
    <t>Has your organisation compared any of the following other datasets you hold to the WDES Metric 4 (Harassment, Bullying or Abuse)?</t>
  </si>
  <si>
    <t>Grievance Data</t>
  </si>
  <si>
    <t>Disciplinary Data</t>
  </si>
  <si>
    <t>Exit interviews or surveys</t>
  </si>
  <si>
    <t>Data held by staffside representatives</t>
  </si>
  <si>
    <t>Data held by Freedom to Speak Up guardians</t>
  </si>
  <si>
    <t>Data held by Health and Wellbeing leads</t>
  </si>
  <si>
    <t>Other - Please specify</t>
  </si>
  <si>
    <t>Question 12</t>
  </si>
  <si>
    <t>Please add any actions taken since your action plan was published last year to reduce harassment, bullying or abuse in relation to Disabled staff.</t>
  </si>
  <si>
    <t>Dignity at Work Campaign</t>
  </si>
  <si>
    <t>Disability Awareness campaigns</t>
  </si>
  <si>
    <t>Harassment and Bullying policy revision</t>
  </si>
  <si>
    <t>Champions/ ambassadors/advisors</t>
  </si>
  <si>
    <t>Peer support scheme</t>
  </si>
  <si>
    <t>NHS Civility and Respect toolkit</t>
  </si>
  <si>
    <t>Working with Disabled Staff Networks</t>
  </si>
  <si>
    <t>Question 13</t>
  </si>
  <si>
    <t>Does your organisation provide any targeted career development opportunities for Disabled staff?</t>
  </si>
  <si>
    <t>Not at present, but planned in the next 12 months</t>
  </si>
  <si>
    <t>Have you run or participated in any of the following leadership development programmes in the last two years?</t>
  </si>
  <si>
    <t>Calibre</t>
  </si>
  <si>
    <t>Disability Rights UK (DRUK) Leadership Academy</t>
  </si>
  <si>
    <t>Any other provider (please give details)</t>
  </si>
  <si>
    <t>Question 14</t>
  </si>
  <si>
    <t>Does your action plan from last year set out any targeted actions to reduce presenteeism i.e. feeling pressured to come to work when not feeling well?</t>
  </si>
  <si>
    <t>Question 15</t>
  </si>
  <si>
    <t>Does your action plan from last year set out any targeted actions to increase the workplace satisfaction of Disabled staff?</t>
  </si>
  <si>
    <t>Question 16</t>
  </si>
  <si>
    <t>Does your organisation have a reasonable adjustments policy?</t>
  </si>
  <si>
    <t>Question 17</t>
  </si>
  <si>
    <t>Evidence shows workplace adjustments are more effective when costs are met from central budgets. Are costs for workplace adjustments in your organisation met through centralised or local budgets?</t>
  </si>
  <si>
    <t>Centralised Budgets</t>
  </si>
  <si>
    <t>Local Budgets</t>
  </si>
  <si>
    <t>Both</t>
  </si>
  <si>
    <t>Question 18</t>
  </si>
  <si>
    <t>Have you undertaken any actions in the last 12 months to improve the reasonable adjustments process?</t>
  </si>
  <si>
    <t>Question 19</t>
  </si>
  <si>
    <t>Please list any actions contained in your action plan from last year that have not been completed.</t>
  </si>
  <si>
    <t>Question 20</t>
  </si>
  <si>
    <t>Are there plans for your Trust to merge with another trust in the next 12 months?</t>
  </si>
  <si>
    <t>Question 21</t>
  </si>
  <si>
    <t>When did the Board most recently review progress in delivering the action plan from last year?</t>
  </si>
  <si>
    <t>In the last 3 months</t>
  </si>
  <si>
    <t>Between 3 and 6 months</t>
  </si>
  <si>
    <t>Between 6 months and 1 year</t>
  </si>
  <si>
    <t>More than 1 year</t>
  </si>
  <si>
    <t>Question 22</t>
  </si>
  <si>
    <t>Do Health and Wellbeing conversations take place with all staff which include opportunity to discuss disability?</t>
  </si>
  <si>
    <t>Question 23</t>
  </si>
  <si>
    <t>Have you taken specific actions to support staff with “Long COVID”?</t>
  </si>
  <si>
    <t>Question 24</t>
  </si>
  <si>
    <t>Have you introduced or revised a flexible working policy for Disabled staff in the last 12 months?</t>
  </si>
  <si>
    <t>Question 25</t>
  </si>
  <si>
    <t>Would you recommend any courses, training providers, etc. that have had positive benefits for Disabled staff in your organisation?</t>
  </si>
  <si>
    <t>Question 26</t>
  </si>
  <si>
    <t>Do you have a Disability Leave policy?</t>
  </si>
  <si>
    <t>Question 27</t>
  </si>
  <si>
    <t>Does your organisation have a workplace/disability/health/empowerment passport system?</t>
  </si>
  <si>
    <t>Question 28</t>
  </si>
  <si>
    <t>What actions have you undertaken in the last 12 months to increase the retention of your Disabled staff?</t>
  </si>
  <si>
    <t>Question 29</t>
  </si>
  <si>
    <t>Do you have any further comments?</t>
  </si>
  <si>
    <t>May 2024</t>
  </si>
  <si>
    <t>Snapshot of data as at 31st MARCH 2024</t>
  </si>
  <si>
    <t>Data for 2024 needs to be entered into the Data Collection Framework (DCF) system.
This spreadsheet is designed to capture data so it can be used as a template to enter the information into the DCF, and to use subtotals and totals to ensure the data has been entered correctly. (This has been requested by some trusts.)</t>
  </si>
  <si>
    <t>WDES Survey Section Question 2024</t>
  </si>
  <si>
    <t>Percentage difference between the organisation’s Board voting membership and its organisation’s overall workforce, disaggregated:
• By Voting membership of the Board
• By Executive membership of the Board
This is a snapshot as of at 31st March 2024.</t>
  </si>
  <si>
    <t xml:space="preserve">b) Has your organisation taken action to facilitate the voices of your Disabled staff to be heard? (yes) or (no) 
Note: For your response to b):
If yes, please provide at least one practical example of current action being taken in the relevant section of your WDES annual report. If no, please include what action is planned to address this gap in your WDES annual report. Examples can be found in the national WDES Annual Report. </t>
  </si>
  <si>
    <t xml:space="preserve">Relative likelihood of Disabled staff compared to non-disabled staff entering the formal capability process, as measured by entry into the formal capability procedure. 
Note:
This Metric will be based on data from a two-year rolling average of the current year and the previous year  (April 2022 to March 2023 and April 2023 to March 2024). </t>
  </si>
  <si>
    <t>WDES Data Collection 2024 Template</t>
  </si>
  <si>
    <t>Workforce Disability Equality Standard and Workforce Race Equality Standard</t>
  </si>
  <si>
    <t>The DCF system is used to record all data needed for the WDES and WRES, and this is the only way data can be submitted.</t>
  </si>
  <si>
    <t xml:space="preserve">For any queries relating to the WDES and WRES data, please contact: </t>
  </si>
  <si>
    <t>england.mandatedstandards@nhs.net</t>
  </si>
  <si>
    <t>WRES Data Collection 2024 Template</t>
  </si>
  <si>
    <t>BME staff</t>
  </si>
  <si>
    <t>White staff</t>
  </si>
  <si>
    <t>Ethnicity Unknown or Null</t>
  </si>
  <si>
    <r>
      <t xml:space="preserve">Relative likelihood of White candidates compared to BME candidates being appointed from shortlisting across all posts. 
</t>
    </r>
    <r>
      <rPr>
        <sz val="11"/>
        <color theme="1"/>
        <rFont val="Arial"/>
        <family val="2"/>
      </rPr>
      <t xml:space="preserve">Note:  
This refers to both external and internal posts. 
</t>
    </r>
  </si>
  <si>
    <t>Relative likelihood of White candidates being appointed from shortlisting compared to BME candidates</t>
  </si>
  <si>
    <r>
      <t xml:space="preserve">Relative likelihood of non-Disabled candidates compared to Disabled candidates being appointed from shortlisting across all posts. 
</t>
    </r>
    <r>
      <rPr>
        <sz val="11"/>
        <color theme="1"/>
        <rFont val="Arial"/>
        <family val="2"/>
      </rPr>
      <t xml:space="preserve">Note:  
This refers to both external and internal posts. 
</t>
    </r>
  </si>
  <si>
    <t>Relative likelihood of non-disabled candidates being appointed from shortlisting compared to Disabled candidates</t>
  </si>
  <si>
    <t>Number of staff entering the formal disciplinary process in the financial year</t>
  </si>
  <si>
    <t>Likelihood of staff entering the formal disciplinary process</t>
  </si>
  <si>
    <t>Relative likelihood of BME staff entering the formal disciplinary process compared to White staff</t>
  </si>
  <si>
    <t>Please note, metrics 5 to 8 are sourced from the NHS Staff Survey. The Mandated Standards Team can access this information directly, so are not asking trusts to submit this data separately in 2024.</t>
  </si>
  <si>
    <t>5 to 8</t>
  </si>
  <si>
    <t>Relative likelihood of BME staff compared to White staff entering the formal disciplinary process, as measured by entry into a formal disciplinary investigation.
Note: Unlike WDES indicator 3, WRES indicator 3 is based on year end data for the current financial year only (i.e., WRES indicator 3 is not based on a two-year rolling average).</t>
  </si>
  <si>
    <t>A figure above 1:00 indicates that BME staff are more likely than White staff to enter the formal disciplinary process.</t>
  </si>
  <si>
    <t>Relative likelihood of White staff compared to BME staff accessing non-mandatory training and CPD</t>
  </si>
  <si>
    <t>Number of staff accessing non-mandatory training and CPD in the financial year</t>
  </si>
  <si>
    <t>Likelihood of staff accessing non-mandatory training and CPD</t>
  </si>
  <si>
    <t>Relative likelihood of White staff accessing non-mandatory training and CPD compared to BME staff</t>
  </si>
  <si>
    <t>A figure above 1:00 indicates that White staff are more likely than BME staff to access non-mandatory training and CPD.</t>
  </si>
  <si>
    <t>A figure above 1:00 indicates that White candidates are more likely than BME candidates to be appointed from shortlisting.</t>
  </si>
  <si>
    <r>
      <t xml:space="preserve">Percentage of staff in AfC paybands or medical and dental subgroups and very senior managers (including Executive Board members) compared with the percentage of staff in the overall workforce.
Notes:  
</t>
    </r>
    <r>
      <rPr>
        <sz val="11"/>
        <rFont val="Arial"/>
        <family val="2"/>
      </rPr>
      <t xml:space="preserve">1.	Definitions for these categories are based on Electronic Staff Record occupation codes with the exception of medical and dental staff, which are based upon grade codes.
2.	Where local pay scales are in use, then for non-medical staff or TUPE staff, the equivalent basic salary level should be used to assign them to an equivalent AfC pay band.
</t>
    </r>
    <r>
      <rPr>
        <b/>
        <sz val="11"/>
        <rFont val="Arial"/>
        <family val="2"/>
      </rPr>
      <t>3.	Bank staff should be excluded from these figures (to be consistent with the WRES data collection).</t>
    </r>
    <r>
      <rPr>
        <sz val="11"/>
        <rFont val="Arial"/>
        <family val="2"/>
      </rPr>
      <t xml:space="preserve">
4.	VSMs are defined as including: 
•	Chief executives. 
•	Executive directors, with the exception of those who are eligible to be on the consultant contract by virtue of their qualification and the requirements of the post (these staff will be classed as Senior Medical Managers and recorded amongst the Medical and Dental staff). 
•	Other senior managers with board level responsibility who report directly to the chief executive.
Non-executive directors should not be included.</t>
    </r>
  </si>
  <si>
    <t>4 to 9a</t>
  </si>
  <si>
    <t>Please note, metrics 4 to 9a are sourced from the NHS Staff Survey. The Mandated Standards Team can access this information directly, so are not asking trusts to submit this data separately in 2024.</t>
  </si>
  <si>
    <t>of which Senior Medical Managers</t>
  </si>
  <si>
    <t># BME</t>
  </si>
  <si>
    <t>% BME</t>
  </si>
  <si>
    <t># White</t>
  </si>
  <si>
    <t>% White</t>
  </si>
  <si>
    <t>Medical &amp; Dental Staff, Other</t>
  </si>
  <si>
    <t>Gemma Waring</t>
  </si>
  <si>
    <t>gemma.waring@nhs.net</t>
  </si>
  <si>
    <t>Rosa Waddingham</t>
  </si>
  <si>
    <t>Chief Nurse</t>
  </si>
  <si>
    <t>Rosa.Waddingham@nhs.net</t>
  </si>
  <si>
    <t>M&amp;D staff on management contracts</t>
  </si>
  <si>
    <t>Disability Confident</t>
  </si>
  <si>
    <t>Presenteeism is a wider issue in our organisation than sickness absence - we are developing plans to improve support within the workplace for staff.</t>
  </si>
  <si>
    <t>Staff are encouraged to have wellbeing conversations with line managers during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</si>
</sst>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
  </numFmts>
  <fonts count="3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10"/>
      <name val="Arial"/>
      <family val="2"/>
    </font>
    <font>
      <b/>
      <sz val="26"/>
      <color indexed="30"/>
      <name val="Tahoma"/>
      <family val="2"/>
    </font>
    <font>
      <b/>
      <sz val="12"/>
      <color indexed="30"/>
      <name val="Tahoma"/>
      <family val="2"/>
    </font>
    <font>
      <b/>
      <sz val="11"/>
      <color indexed="30"/>
      <name val="Calibri"/>
      <family val="2"/>
      <scheme val="minor"/>
    </font>
    <font>
      <sz val="11"/>
      <color rgb="FF000000"/>
      <name val="Calibri"/>
      <family val="2"/>
      <scheme val="minor"/>
    </font>
    <font>
      <sz val="11"/>
      <name val="Calibri"/>
      <family val="2"/>
      <scheme val="minor"/>
    </font>
    <font>
      <b/>
      <sz val="28"/>
      <color indexed="30"/>
      <name val="Tahoma"/>
      <family val="2"/>
    </font>
    <font>
      <b/>
      <sz val="22"/>
      <color indexed="30"/>
      <name val="Tahoma"/>
      <family val="2"/>
    </font>
    <font>
      <b/>
      <sz val="11"/>
      <color rgb="FFFF0000"/>
      <name val="Calibri"/>
      <family val="2"/>
      <scheme val="minor"/>
    </font>
    <font>
      <b/>
      <i/>
      <sz val="11"/>
      <color rgb="FFFF0000"/>
      <name val="Calibri"/>
      <family val="2"/>
      <scheme val="minor"/>
    </font>
    <font>
      <b/>
      <sz val="11"/>
      <color theme="0"/>
      <name val="Arial"/>
      <family val="2"/>
    </font>
    <font>
      <b/>
      <sz val="12"/>
      <color theme="0"/>
      <name val="Arial"/>
      <family val="2"/>
    </font>
    <font>
      <b/>
      <sz val="12"/>
      <color theme="1"/>
      <name val="Calibri"/>
      <family val="2"/>
      <scheme val="minor"/>
    </font>
    <font>
      <b/>
      <sz val="11"/>
      <name val="Arial"/>
      <family val="2"/>
    </font>
    <font>
      <sz val="11"/>
      <name val="Arial"/>
      <family val="2"/>
    </font>
    <font>
      <b/>
      <sz val="11"/>
      <color theme="1"/>
      <name val="Arial"/>
      <family val="2"/>
    </font>
    <font>
      <i/>
      <sz val="11"/>
      <color theme="1"/>
      <name val="Arial"/>
      <family val="2"/>
    </font>
    <font>
      <sz val="11"/>
      <color theme="1"/>
      <name val="Arial"/>
      <family val="2"/>
    </font>
    <font>
      <i/>
      <sz val="11"/>
      <name val="Calibri"/>
      <family val="2"/>
      <scheme val="minor"/>
    </font>
    <font>
      <i/>
      <sz val="11"/>
      <name val="Arial"/>
      <family val="2"/>
    </font>
    <font>
      <b/>
      <sz val="18"/>
      <color theme="0"/>
      <name val="Arial"/>
      <family val="2"/>
    </font>
    <font>
      <b/>
      <sz val="24"/>
      <color rgb="FFFF0000"/>
      <name val="Calibri"/>
      <family val="2"/>
      <scheme val="minor"/>
    </font>
    <font>
      <b/>
      <sz val="14"/>
      <color theme="1"/>
      <name val="Calibri"/>
      <family val="2"/>
      <scheme val="minor"/>
    </font>
    <font>
      <b/>
      <sz val="18"/>
      <color theme="5" tint="-0.249977111117893"/>
      <name val="Arial"/>
      <family val="2"/>
    </font>
    <font>
      <b/>
      <sz val="14"/>
      <color rgb="FF005EB8"/>
      <name val="Arial"/>
      <family val="2"/>
    </font>
    <font>
      <sz val="12"/>
      <color theme="1"/>
      <name val="Arial"/>
      <family val="2"/>
    </font>
    <font>
      <b/>
      <sz val="12"/>
      <color rgb="FF000000"/>
      <name val="Arial"/>
      <family val="2"/>
    </font>
    <font>
      <sz val="12"/>
      <color rgb="FF000000"/>
      <name val="Arial"/>
      <family val="2"/>
    </font>
    <font>
      <sz val="12"/>
      <name val="Arial"/>
      <family val="2"/>
    </font>
  </fonts>
  <fills count="13">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gray125">
        <bgColor theme="0" tint="-4.9989318521683403E-2"/>
      </patternFill>
    </fill>
    <fill>
      <patternFill patternType="solid">
        <fgColor theme="9" tint="0.79998168889431442"/>
        <bgColor indexed="64"/>
      </patternFill>
    </fill>
    <fill>
      <patternFill patternType="solid">
        <fgColor rgb="FF7030A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5" fillId="0" borderId="0"/>
  </cellStyleXfs>
  <cellXfs count="175">
    <xf numFmtId="0" fontId="0" fillId="0" borderId="0" xfId="0"/>
    <xf numFmtId="0" fontId="0" fillId="2" borderId="0" xfId="0" applyFill="1"/>
    <xf numFmtId="0" fontId="6" fillId="2" borderId="0" xfId="3" applyFont="1" applyFill="1" applyAlignment="1">
      <alignment vertical="center"/>
    </xf>
    <xf numFmtId="0" fontId="4" fillId="0" borderId="0" xfId="2"/>
    <xf numFmtId="9" fontId="2" fillId="3" borderId="1" xfId="1" applyFont="1" applyFill="1" applyBorder="1" applyAlignment="1" applyProtection="1">
      <alignment horizontal="center" vertical="center" wrapText="1"/>
      <protection hidden="1"/>
    </xf>
    <xf numFmtId="0" fontId="8" fillId="2" borderId="0" xfId="3" applyFont="1" applyFill="1" applyAlignment="1" applyProtection="1">
      <alignment vertical="center"/>
      <protection hidden="1"/>
    </xf>
    <xf numFmtId="0" fontId="0" fillId="4" borderId="1" xfId="3" applyFont="1" applyFill="1" applyBorder="1" applyAlignment="1" applyProtection="1">
      <alignment horizontal="center" vertical="center" wrapText="1"/>
      <protection hidden="1"/>
    </xf>
    <xf numFmtId="0" fontId="0" fillId="5" borderId="1" xfId="3" applyFont="1" applyFill="1" applyBorder="1" applyAlignment="1" applyProtection="1">
      <alignment horizontal="center" vertical="center" wrapText="1"/>
      <protection hidden="1"/>
    </xf>
    <xf numFmtId="0" fontId="9" fillId="6" borderId="1" xfId="3" applyFont="1" applyFill="1" applyBorder="1" applyAlignment="1" applyProtection="1">
      <alignment horizontal="center" vertical="center" wrapText="1"/>
      <protection hidden="1"/>
    </xf>
    <xf numFmtId="0" fontId="0" fillId="0" borderId="0" xfId="0" applyAlignment="1" applyProtection="1">
      <alignment horizontal="center"/>
      <protection hidden="1"/>
    </xf>
    <xf numFmtId="0" fontId="0" fillId="0" borderId="0" xfId="0" applyAlignment="1" applyProtection="1">
      <alignment horizontal="center" vertical="center"/>
      <protection hidden="1"/>
    </xf>
    <xf numFmtId="0" fontId="0" fillId="0" borderId="0" xfId="0" applyAlignment="1" applyProtection="1">
      <alignment horizontal="center" wrapText="1"/>
      <protection hidden="1"/>
    </xf>
    <xf numFmtId="0" fontId="12" fillId="2" borderId="0" xfId="3" applyFont="1" applyFill="1" applyAlignment="1">
      <alignment horizontal="center" vertical="center"/>
    </xf>
    <xf numFmtId="0" fontId="0" fillId="0" borderId="0" xfId="0" applyAlignment="1">
      <alignment vertical="center"/>
    </xf>
    <xf numFmtId="0" fontId="14" fillId="0" borderId="0" xfId="0" applyFont="1" applyAlignment="1">
      <alignment horizontal="center" wrapText="1"/>
    </xf>
    <xf numFmtId="0" fontId="14" fillId="0" borderId="0" xfId="0" applyFont="1" applyAlignment="1">
      <alignment horizontal="center"/>
    </xf>
    <xf numFmtId="0" fontId="6" fillId="2" borderId="0" xfId="3" applyFont="1" applyFill="1" applyAlignment="1" applyProtection="1">
      <alignment horizontal="center"/>
      <protection hidden="1"/>
    </xf>
    <xf numFmtId="0" fontId="6" fillId="2" borderId="0" xfId="3" applyFont="1" applyFill="1" applyAlignment="1">
      <alignment horizontal="center"/>
    </xf>
    <xf numFmtId="0" fontId="0" fillId="0" borderId="0" xfId="0" applyAlignment="1">
      <alignment horizontal="center"/>
    </xf>
    <xf numFmtId="0" fontId="15" fillId="8" borderId="1" xfId="3" applyFont="1" applyFill="1" applyBorder="1" applyAlignment="1" applyProtection="1">
      <alignment horizontal="center" vertical="center" wrapText="1"/>
      <protection hidden="1"/>
    </xf>
    <xf numFmtId="0" fontId="16" fillId="0" borderId="0" xfId="3" applyFont="1" applyAlignment="1" applyProtection="1">
      <alignment horizontal="center"/>
      <protection hidden="1"/>
    </xf>
    <xf numFmtId="49" fontId="3" fillId="0" borderId="0" xfId="0" applyNumberFormat="1" applyFont="1" applyAlignment="1">
      <alignment horizontal="center" vertical="center"/>
    </xf>
    <xf numFmtId="0" fontId="17" fillId="0" borderId="0" xfId="0" applyFont="1" applyAlignment="1">
      <alignment horizontal="center"/>
    </xf>
    <xf numFmtId="0" fontId="3" fillId="0" borderId="0" xfId="0" applyFont="1" applyAlignment="1">
      <alignment horizontal="center"/>
    </xf>
    <xf numFmtId="49" fontId="17" fillId="0" borderId="0" xfId="0" applyNumberFormat="1" applyFont="1" applyAlignment="1">
      <alignment horizontal="center"/>
    </xf>
    <xf numFmtId="0" fontId="22" fillId="2" borderId="1" xfId="3" applyFont="1" applyFill="1" applyBorder="1" applyAlignment="1">
      <alignment horizontal="left" vertical="center" wrapText="1"/>
    </xf>
    <xf numFmtId="0" fontId="10" fillId="0" borderId="1" xfId="3" applyFont="1" applyBorder="1" applyAlignment="1" applyProtection="1">
      <alignment horizontal="center" vertical="center" wrapText="1"/>
      <protection locked="0"/>
    </xf>
    <xf numFmtId="164" fontId="10" fillId="7" borderId="1" xfId="3" applyNumberFormat="1" applyFont="1" applyFill="1" applyBorder="1" applyAlignment="1">
      <alignment horizontal="center" vertical="center" wrapText="1"/>
    </xf>
    <xf numFmtId="0" fontId="10" fillId="7" borderId="1" xfId="3" applyFont="1" applyFill="1" applyBorder="1" applyAlignment="1">
      <alignment horizontal="center" vertical="center" wrapText="1"/>
    </xf>
    <xf numFmtId="0" fontId="22" fillId="2" borderId="12" xfId="3" applyFont="1" applyFill="1" applyBorder="1" applyAlignment="1">
      <alignment horizontal="left" vertical="center" wrapText="1"/>
    </xf>
    <xf numFmtId="164" fontId="10" fillId="7" borderId="12" xfId="3" applyNumberFormat="1" applyFont="1" applyFill="1" applyBorder="1" applyAlignment="1">
      <alignment horizontal="center" vertical="center" wrapText="1"/>
    </xf>
    <xf numFmtId="0" fontId="10" fillId="7" borderId="12" xfId="3" applyFont="1" applyFill="1" applyBorder="1" applyAlignment="1">
      <alignment horizontal="center" vertical="center" wrapText="1"/>
    </xf>
    <xf numFmtId="10" fontId="22" fillId="7" borderId="1" xfId="3" applyNumberFormat="1" applyFont="1" applyFill="1" applyBorder="1" applyAlignment="1">
      <alignment horizontal="center" vertical="center" wrapText="1"/>
    </xf>
    <xf numFmtId="0" fontId="22" fillId="7" borderId="1" xfId="3" applyFont="1" applyFill="1" applyBorder="1" applyAlignment="1">
      <alignment horizontal="center" vertical="center" wrapText="1"/>
    </xf>
    <xf numFmtId="0" fontId="22" fillId="2" borderId="8" xfId="3" applyFont="1" applyFill="1" applyBorder="1" applyAlignment="1">
      <alignment horizontal="left" vertical="center" wrapText="1"/>
    </xf>
    <xf numFmtId="0" fontId="22" fillId="2" borderId="13" xfId="3" applyFont="1" applyFill="1" applyBorder="1" applyAlignment="1">
      <alignment horizontal="left" vertical="center" wrapText="1"/>
    </xf>
    <xf numFmtId="0" fontId="10" fillId="0" borderId="9" xfId="3" applyFont="1" applyBorder="1" applyAlignment="1" applyProtection="1">
      <alignment horizontal="center" vertical="center" wrapText="1"/>
      <protection locked="0"/>
    </xf>
    <xf numFmtId="10" fontId="22" fillId="7" borderId="9" xfId="3" applyNumberFormat="1" applyFont="1" applyFill="1" applyBorder="1" applyAlignment="1">
      <alignment horizontal="center" vertical="center" wrapText="1"/>
    </xf>
    <xf numFmtId="0" fontId="22" fillId="7" borderId="9" xfId="3" applyFont="1" applyFill="1" applyBorder="1" applyAlignment="1">
      <alignment horizontal="center" vertical="center" wrapText="1"/>
    </xf>
    <xf numFmtId="0" fontId="19" fillId="2" borderId="1" xfId="3" applyFont="1" applyFill="1" applyBorder="1" applyAlignment="1">
      <alignment horizontal="left" vertical="center" wrapText="1"/>
    </xf>
    <xf numFmtId="0" fontId="10" fillId="6" borderId="1" xfId="3" applyFont="1" applyFill="1" applyBorder="1" applyAlignment="1" applyProtection="1">
      <alignment horizontal="center" vertical="center" wrapText="1"/>
      <protection hidden="1"/>
    </xf>
    <xf numFmtId="0" fontId="10" fillId="6" borderId="1" xfId="3" applyFont="1" applyFill="1" applyBorder="1" applyAlignment="1">
      <alignment horizontal="center" vertical="center" wrapText="1"/>
    </xf>
    <xf numFmtId="0" fontId="22" fillId="2" borderId="1" xfId="3" applyFont="1" applyFill="1" applyBorder="1" applyAlignment="1">
      <alignment horizontal="center" vertical="center" wrapText="1"/>
    </xf>
    <xf numFmtId="0" fontId="15" fillId="8" borderId="1" xfId="3" applyFont="1" applyFill="1" applyBorder="1" applyAlignment="1">
      <alignment horizontal="center" vertical="center"/>
    </xf>
    <xf numFmtId="1" fontId="10" fillId="7" borderId="1" xfId="1" applyNumberFormat="1" applyFont="1" applyFill="1" applyBorder="1" applyAlignment="1" applyProtection="1">
      <alignment horizontal="center" vertical="center" wrapText="1"/>
    </xf>
    <xf numFmtId="0" fontId="24" fillId="2" borderId="1" xfId="3" applyFont="1" applyFill="1" applyBorder="1" applyAlignment="1">
      <alignment horizontal="left" vertical="center" wrapText="1"/>
    </xf>
    <xf numFmtId="9" fontId="10" fillId="7" borderId="1" xfId="3" applyNumberFormat="1" applyFont="1" applyFill="1" applyBorder="1" applyAlignment="1">
      <alignment horizontal="center" vertical="center" wrapText="1"/>
    </xf>
    <xf numFmtId="10" fontId="10" fillId="6" borderId="1" xfId="3" applyNumberFormat="1" applyFont="1" applyFill="1" applyBorder="1" applyAlignment="1" applyProtection="1">
      <alignment horizontal="center" vertical="center" wrapText="1"/>
      <protection hidden="1"/>
    </xf>
    <xf numFmtId="0" fontId="22" fillId="0" borderId="1" xfId="0" applyFont="1" applyBorder="1" applyAlignment="1">
      <alignment horizontal="left" vertical="center"/>
    </xf>
    <xf numFmtId="0" fontId="11" fillId="2" borderId="0" xfId="3" applyFont="1" applyFill="1" applyAlignment="1">
      <alignment horizontal="center"/>
    </xf>
    <xf numFmtId="0" fontId="13" fillId="0" borderId="0" xfId="0" applyFont="1" applyAlignment="1">
      <alignment horizontal="center" vertical="center" wrapText="1"/>
    </xf>
    <xf numFmtId="0" fontId="15" fillId="8" borderId="9" xfId="3" applyFont="1" applyFill="1" applyBorder="1" applyAlignment="1" applyProtection="1">
      <alignment horizontal="center" vertical="center" wrapText="1"/>
      <protection hidden="1"/>
    </xf>
    <xf numFmtId="0" fontId="15" fillId="8" borderId="9" xfId="3" applyFont="1" applyFill="1" applyBorder="1" applyAlignment="1" applyProtection="1">
      <alignment horizontal="center" vertical="center"/>
      <protection hidden="1"/>
    </xf>
    <xf numFmtId="0" fontId="20" fillId="11" borderId="1" xfId="3" applyFont="1" applyFill="1" applyBorder="1" applyAlignment="1">
      <alignment horizontal="left" vertical="top" wrapText="1"/>
    </xf>
    <xf numFmtId="0" fontId="20" fillId="11" borderId="0" xfId="3" applyFont="1" applyFill="1" applyAlignment="1">
      <alignment horizontal="left" vertical="center" wrapText="1"/>
    </xf>
    <xf numFmtId="0" fontId="21" fillId="11" borderId="0" xfId="3" applyFont="1" applyFill="1" applyAlignment="1">
      <alignment horizontal="center" wrapText="1"/>
    </xf>
    <xf numFmtId="0" fontId="21" fillId="11" borderId="10" xfId="3" applyFont="1" applyFill="1" applyBorder="1" applyAlignment="1">
      <alignment horizontal="center" wrapText="1"/>
    </xf>
    <xf numFmtId="0" fontId="21" fillId="11" borderId="0" xfId="3" applyFont="1" applyFill="1" applyAlignment="1">
      <alignment horizontal="left" vertical="center" wrapText="1"/>
    </xf>
    <xf numFmtId="0" fontId="23" fillId="11" borderId="0" xfId="3" applyFont="1" applyFill="1" applyAlignment="1" applyProtection="1">
      <alignment horizontal="center" wrapText="1"/>
      <protection hidden="1"/>
    </xf>
    <xf numFmtId="0" fontId="23" fillId="11" borderId="0" xfId="3" applyFont="1" applyFill="1" applyAlignment="1">
      <alignment horizontal="center" wrapText="1"/>
    </xf>
    <xf numFmtId="0" fontId="10" fillId="11" borderId="9" xfId="3" applyFont="1" applyFill="1" applyBorder="1" applyAlignment="1" applyProtection="1">
      <alignment horizontal="center" vertical="center" wrapText="1"/>
      <protection hidden="1"/>
    </xf>
    <xf numFmtId="0" fontId="10" fillId="4" borderId="1" xfId="3" applyFont="1" applyFill="1" applyBorder="1" applyAlignment="1" applyProtection="1">
      <alignment horizontal="left" vertical="center" wrapText="1"/>
      <protection locked="0" hidden="1"/>
    </xf>
    <xf numFmtId="0" fontId="10" fillId="4" borderId="12" xfId="3" applyFont="1" applyFill="1" applyBorder="1" applyAlignment="1" applyProtection="1">
      <alignment horizontal="left" vertical="center" wrapText="1"/>
      <protection locked="0" hidden="1"/>
    </xf>
    <xf numFmtId="0" fontId="10" fillId="4" borderId="9" xfId="3" applyFont="1" applyFill="1" applyBorder="1" applyAlignment="1" applyProtection="1">
      <alignment horizontal="left" vertical="center" wrapText="1"/>
      <protection locked="0" hidden="1"/>
    </xf>
    <xf numFmtId="1" fontId="10" fillId="7" borderId="1" xfId="3" applyNumberFormat="1" applyFont="1" applyFill="1" applyBorder="1" applyAlignment="1">
      <alignment horizontal="center" vertical="center" wrapText="1"/>
    </xf>
    <xf numFmtId="0" fontId="3" fillId="0" borderId="0" xfId="0" applyFont="1" applyAlignment="1" applyProtection="1">
      <alignment horizontal="left"/>
      <protection hidden="1"/>
    </xf>
    <xf numFmtId="0" fontId="10" fillId="0" borderId="0" xfId="0" applyFont="1" applyAlignment="1" applyProtection="1">
      <alignment horizontal="left"/>
      <protection hidden="1"/>
    </xf>
    <xf numFmtId="0" fontId="0" fillId="0" borderId="0" xfId="0" applyAlignment="1" applyProtection="1">
      <alignment horizontal="left"/>
      <protection hidden="1"/>
    </xf>
    <xf numFmtId="0" fontId="13" fillId="0" borderId="0" xfId="0" applyFont="1" applyAlignment="1" applyProtection="1">
      <alignment horizontal="left"/>
      <protection hidden="1"/>
    </xf>
    <xf numFmtId="0" fontId="0" fillId="0" borderId="0" xfId="0" applyAlignment="1" applyProtection="1">
      <alignment horizontal="left" vertical="center"/>
      <protection hidden="1"/>
    </xf>
    <xf numFmtId="0" fontId="13" fillId="0" borderId="0" xfId="0" applyFont="1" applyAlignment="1" applyProtection="1">
      <alignment horizontal="left" vertical="center"/>
      <protection hidden="1"/>
    </xf>
    <xf numFmtId="0" fontId="7" fillId="2" borderId="0" xfId="3" quotePrefix="1" applyFont="1" applyFill="1" applyAlignment="1">
      <alignment vertical="center"/>
    </xf>
    <xf numFmtId="0" fontId="10" fillId="0" borderId="8" xfId="3" applyFont="1" applyBorder="1" applyAlignment="1" applyProtection="1">
      <alignment horizontal="center" vertical="center" wrapText="1"/>
      <protection locked="0"/>
    </xf>
    <xf numFmtId="164" fontId="10" fillId="7" borderId="8" xfId="3" applyNumberFormat="1" applyFont="1" applyFill="1" applyBorder="1" applyAlignment="1">
      <alignment horizontal="center" vertical="center" wrapText="1"/>
    </xf>
    <xf numFmtId="0" fontId="10" fillId="7" borderId="8" xfId="3" applyFont="1" applyFill="1" applyBorder="1" applyAlignment="1">
      <alignment horizontal="center" vertical="center" wrapText="1"/>
    </xf>
    <xf numFmtId="0" fontId="10" fillId="4" borderId="8" xfId="3" applyFont="1" applyFill="1" applyBorder="1" applyAlignment="1" applyProtection="1">
      <alignment horizontal="left" vertical="center" wrapText="1"/>
      <protection locked="0" hidden="1"/>
    </xf>
    <xf numFmtId="10" fontId="22" fillId="7" borderId="8" xfId="3" applyNumberFormat="1" applyFont="1" applyFill="1" applyBorder="1" applyAlignment="1">
      <alignment horizontal="center" vertical="center" wrapText="1"/>
    </xf>
    <xf numFmtId="0" fontId="22" fillId="7" borderId="8" xfId="3" applyFont="1" applyFill="1" applyBorder="1" applyAlignment="1">
      <alignment horizontal="center" vertical="center" wrapText="1"/>
    </xf>
    <xf numFmtId="0" fontId="15" fillId="12" borderId="8" xfId="3" applyFont="1" applyFill="1" applyBorder="1" applyAlignment="1">
      <alignment horizontal="center" vertical="center"/>
    </xf>
    <xf numFmtId="0" fontId="13" fillId="2" borderId="0" xfId="0" applyFont="1" applyFill="1"/>
    <xf numFmtId="165" fontId="10" fillId="7" borderId="1" xfId="3" applyNumberFormat="1" applyFont="1" applyFill="1" applyBorder="1" applyAlignment="1">
      <alignment horizontal="center" vertical="center" wrapText="1"/>
    </xf>
    <xf numFmtId="0" fontId="29" fillId="0" borderId="0" xfId="0" applyFont="1" applyAlignment="1">
      <alignment vertical="center"/>
    </xf>
    <xf numFmtId="0" fontId="30" fillId="0" borderId="0" xfId="0" applyFont="1"/>
    <xf numFmtId="0" fontId="31" fillId="0" borderId="0" xfId="0" applyFont="1" applyAlignment="1">
      <alignment vertical="center"/>
    </xf>
    <xf numFmtId="0" fontId="32" fillId="0" borderId="0" xfId="0" applyFont="1" applyAlignment="1">
      <alignment vertical="center"/>
    </xf>
    <xf numFmtId="0" fontId="32" fillId="0" borderId="0" xfId="0" applyFont="1" applyAlignment="1">
      <alignment horizontal="left" vertical="top" wrapText="1"/>
    </xf>
    <xf numFmtId="0" fontId="33" fillId="0" borderId="0" xfId="0" applyFont="1"/>
    <xf numFmtId="0" fontId="30" fillId="0" borderId="0" xfId="0" quotePrefix="1" applyFont="1"/>
    <xf numFmtId="0" fontId="32" fillId="0" borderId="0" xfId="0" applyFont="1" applyAlignment="1">
      <alignment vertical="top"/>
    </xf>
    <xf numFmtId="0" fontId="32" fillId="0" borderId="0" xfId="0" applyFont="1" applyAlignment="1">
      <alignment vertical="top" wrapText="1"/>
    </xf>
    <xf numFmtId="0" fontId="30" fillId="0" borderId="0" xfId="0" applyFont="1" applyAlignment="1">
      <alignment horizontal="left" vertical="top" wrapText="1"/>
    </xf>
    <xf numFmtId="0" fontId="0" fillId="0" borderId="0" xfId="0" applyAlignment="1">
      <alignment horizontal="left" vertical="top"/>
    </xf>
    <xf numFmtId="0" fontId="30" fillId="0" borderId="0" xfId="0" applyFont="1" applyAlignment="1">
      <alignment horizontal="center" vertical="top" wrapText="1"/>
    </xf>
    <xf numFmtId="0" fontId="30" fillId="0" borderId="0" xfId="0" applyFont="1" applyProtection="1">
      <protection locked="0"/>
    </xf>
    <xf numFmtId="0" fontId="0" fillId="0" borderId="0" xfId="0" applyProtection="1">
      <protection locked="0"/>
    </xf>
    <xf numFmtId="0" fontId="22" fillId="2" borderId="9" xfId="3" applyFont="1" applyFill="1" applyBorder="1" applyAlignment="1">
      <alignment horizontal="left" vertical="center" wrapText="1"/>
    </xf>
    <xf numFmtId="0" fontId="22" fillId="2" borderId="27" xfId="3" applyFont="1" applyFill="1" applyBorder="1" applyAlignment="1">
      <alignment horizontal="left" vertical="center" wrapText="1"/>
    </xf>
    <xf numFmtId="0" fontId="10" fillId="0" borderId="11" xfId="3" applyFont="1" applyBorder="1" applyAlignment="1" applyProtection="1">
      <alignment horizontal="center" vertical="center" wrapText="1"/>
      <protection locked="0"/>
    </xf>
    <xf numFmtId="10" fontId="22" fillId="7" borderId="11" xfId="3" applyNumberFormat="1" applyFont="1" applyFill="1" applyBorder="1" applyAlignment="1">
      <alignment horizontal="center" vertical="center" wrapText="1"/>
    </xf>
    <xf numFmtId="0" fontId="22" fillId="7" borderId="11" xfId="3" applyFont="1" applyFill="1" applyBorder="1" applyAlignment="1">
      <alignment horizontal="center" vertical="center" wrapText="1"/>
    </xf>
    <xf numFmtId="0" fontId="22" fillId="2" borderId="28" xfId="3" applyFont="1" applyFill="1" applyBorder="1" applyAlignment="1">
      <alignment horizontal="right" vertical="center" wrapText="1"/>
    </xf>
    <xf numFmtId="0" fontId="22" fillId="2" borderId="28" xfId="3" applyFont="1" applyFill="1" applyBorder="1" applyAlignment="1">
      <alignment horizontal="left" vertical="center" wrapText="1"/>
    </xf>
    <xf numFmtId="0" fontId="10" fillId="0" borderId="28" xfId="3" applyFont="1" applyBorder="1" applyAlignment="1" applyProtection="1">
      <alignment horizontal="center" vertical="center" wrapText="1"/>
      <protection locked="0"/>
    </xf>
    <xf numFmtId="10" fontId="22" fillId="7" borderId="28" xfId="3" applyNumberFormat="1" applyFont="1" applyFill="1" applyBorder="1" applyAlignment="1">
      <alignment horizontal="center" vertical="center" wrapText="1"/>
    </xf>
    <xf numFmtId="0" fontId="22" fillId="7" borderId="28" xfId="3" applyFont="1" applyFill="1" applyBorder="1" applyAlignment="1">
      <alignment horizontal="center" vertical="center" wrapText="1"/>
    </xf>
    <xf numFmtId="0" fontId="0" fillId="0" borderId="0" xfId="0" applyAlignment="1">
      <alignment horizontal="left"/>
    </xf>
    <xf numFmtId="0" fontId="11" fillId="2" borderId="2" xfId="3" applyFont="1" applyFill="1" applyBorder="1" applyAlignment="1">
      <alignment horizontal="center"/>
    </xf>
    <xf numFmtId="0" fontId="11" fillId="2" borderId="3" xfId="3" applyFont="1" applyFill="1" applyBorder="1" applyAlignment="1">
      <alignment horizontal="center"/>
    </xf>
    <xf numFmtId="0" fontId="11" fillId="2" borderId="4" xfId="3" applyFont="1" applyFill="1" applyBorder="1" applyAlignment="1">
      <alignment horizontal="center"/>
    </xf>
    <xf numFmtId="0" fontId="25" fillId="8" borderId="6" xfId="3" applyFont="1" applyFill="1" applyBorder="1" applyAlignment="1" applyProtection="1">
      <alignment horizontal="center" vertical="center"/>
      <protection hidden="1"/>
    </xf>
    <xf numFmtId="0" fontId="25" fillId="8" borderId="7" xfId="3" applyFont="1" applyFill="1" applyBorder="1" applyAlignment="1" applyProtection="1">
      <alignment horizontal="center" vertical="center"/>
      <protection hidden="1"/>
    </xf>
    <xf numFmtId="0" fontId="15" fillId="8" borderId="6" xfId="3" applyFont="1" applyFill="1" applyBorder="1" applyAlignment="1" applyProtection="1">
      <alignment horizontal="center" vertical="center" wrapText="1"/>
      <protection hidden="1"/>
    </xf>
    <xf numFmtId="0" fontId="15" fillId="8" borderId="7" xfId="3" applyFont="1" applyFill="1" applyBorder="1" applyAlignment="1" applyProtection="1">
      <alignment horizontal="center" vertical="center" wrapText="1"/>
      <protection hidden="1"/>
    </xf>
    <xf numFmtId="0" fontId="15" fillId="8" borderId="5" xfId="3" applyFont="1" applyFill="1" applyBorder="1" applyAlignment="1" applyProtection="1">
      <alignment horizontal="center" vertical="center" wrapText="1"/>
      <protection hidden="1"/>
    </xf>
    <xf numFmtId="0" fontId="27" fillId="9" borderId="20" xfId="0" applyFont="1" applyFill="1" applyBorder="1" applyAlignment="1" applyProtection="1">
      <alignment horizontal="center" vertical="center" wrapText="1"/>
      <protection hidden="1"/>
    </xf>
    <xf numFmtId="0" fontId="27" fillId="9" borderId="21" xfId="0" applyFont="1" applyFill="1" applyBorder="1" applyAlignment="1" applyProtection="1">
      <alignment horizontal="center" vertical="center"/>
      <protection hidden="1"/>
    </xf>
    <xf numFmtId="0" fontId="27" fillId="9" borderId="22" xfId="0" applyFont="1" applyFill="1" applyBorder="1" applyAlignment="1" applyProtection="1">
      <alignment horizontal="center" vertical="center"/>
      <protection hidden="1"/>
    </xf>
    <xf numFmtId="0" fontId="27" fillId="9" borderId="23" xfId="0" applyFont="1" applyFill="1" applyBorder="1" applyAlignment="1" applyProtection="1">
      <alignment horizontal="center" vertical="center"/>
      <protection hidden="1"/>
    </xf>
    <xf numFmtId="0" fontId="27" fillId="9" borderId="0" xfId="0" applyFont="1" applyFill="1" applyAlignment="1" applyProtection="1">
      <alignment horizontal="center" vertical="center"/>
      <protection hidden="1"/>
    </xf>
    <xf numFmtId="0" fontId="27" fillId="9" borderId="24" xfId="0" applyFont="1" applyFill="1" applyBorder="1" applyAlignment="1" applyProtection="1">
      <alignment horizontal="center" vertical="center"/>
      <protection hidden="1"/>
    </xf>
    <xf numFmtId="0" fontId="27" fillId="9" borderId="25" xfId="0" applyFont="1" applyFill="1" applyBorder="1" applyAlignment="1" applyProtection="1">
      <alignment horizontal="center" vertical="center"/>
      <protection hidden="1"/>
    </xf>
    <xf numFmtId="0" fontId="27" fillId="9" borderId="26" xfId="0" applyFont="1" applyFill="1" applyBorder="1" applyAlignment="1" applyProtection="1">
      <alignment horizontal="center" vertical="center"/>
      <protection hidden="1"/>
    </xf>
    <xf numFmtId="0" fontId="27" fillId="9" borderId="10" xfId="0" applyFont="1" applyFill="1" applyBorder="1" applyAlignment="1" applyProtection="1">
      <alignment horizontal="center" vertical="center"/>
      <protection hidden="1"/>
    </xf>
    <xf numFmtId="0" fontId="26" fillId="10" borderId="14" xfId="0" applyFont="1" applyFill="1" applyBorder="1" applyAlignment="1">
      <alignment horizontal="center" vertical="center" wrapText="1"/>
    </xf>
    <xf numFmtId="0" fontId="26" fillId="10" borderId="15" xfId="0" applyFont="1" applyFill="1" applyBorder="1" applyAlignment="1">
      <alignment horizontal="center" vertical="center" wrapText="1"/>
    </xf>
    <xf numFmtId="0" fontId="26" fillId="10" borderId="16" xfId="0" applyFont="1" applyFill="1" applyBorder="1" applyAlignment="1">
      <alignment horizontal="center" vertical="center" wrapText="1"/>
    </xf>
    <xf numFmtId="0" fontId="26" fillId="10" borderId="17" xfId="0" applyFont="1" applyFill="1" applyBorder="1" applyAlignment="1">
      <alignment horizontal="center" vertical="center" wrapText="1"/>
    </xf>
    <xf numFmtId="0" fontId="26" fillId="10" borderId="18" xfId="0" applyFont="1" applyFill="1" applyBorder="1" applyAlignment="1">
      <alignment horizontal="center" vertical="center" wrapText="1"/>
    </xf>
    <xf numFmtId="0" fontId="26" fillId="10" borderId="19" xfId="0" applyFont="1" applyFill="1" applyBorder="1" applyAlignment="1">
      <alignment horizontal="center" vertical="center" wrapText="1"/>
    </xf>
    <xf numFmtId="0" fontId="15" fillId="8" borderId="8" xfId="3" applyFont="1" applyFill="1" applyBorder="1" applyAlignment="1">
      <alignment horizontal="center" vertical="center"/>
    </xf>
    <xf numFmtId="0" fontId="15" fillId="8" borderId="11" xfId="3" applyFont="1" applyFill="1" applyBorder="1" applyAlignment="1">
      <alignment horizontal="center" vertical="center"/>
    </xf>
    <xf numFmtId="0" fontId="15" fillId="8" borderId="9" xfId="3" applyFont="1" applyFill="1" applyBorder="1" applyAlignment="1">
      <alignment horizontal="center" vertical="center"/>
    </xf>
    <xf numFmtId="0" fontId="20" fillId="11" borderId="8" xfId="3" applyFont="1" applyFill="1" applyBorder="1" applyAlignment="1">
      <alignment horizontal="left" vertical="center" wrapText="1"/>
    </xf>
    <xf numFmtId="0" fontId="20" fillId="11" borderId="11" xfId="3" applyFont="1" applyFill="1" applyBorder="1" applyAlignment="1">
      <alignment horizontal="left" vertical="center" wrapText="1"/>
    </xf>
    <xf numFmtId="0" fontId="20" fillId="11" borderId="9" xfId="3" applyFont="1" applyFill="1" applyBorder="1" applyAlignment="1">
      <alignment horizontal="left" vertical="center" wrapText="1"/>
    </xf>
    <xf numFmtId="0" fontId="18" fillId="11" borderId="8" xfId="3" applyFont="1" applyFill="1" applyBorder="1" applyAlignment="1">
      <alignment horizontal="left" vertical="center" wrapText="1"/>
    </xf>
    <xf numFmtId="0" fontId="18" fillId="11" borderId="11" xfId="3" applyFont="1" applyFill="1" applyBorder="1" applyAlignment="1">
      <alignment horizontal="left" vertical="center" wrapText="1"/>
    </xf>
    <xf numFmtId="0" fontId="15" fillId="8" borderId="1" xfId="3" applyFont="1" applyFill="1" applyBorder="1" applyAlignment="1">
      <alignment horizontal="center" vertical="center"/>
    </xf>
    <xf numFmtId="0" fontId="20" fillId="11" borderId="1" xfId="3" applyFont="1" applyFill="1" applyBorder="1" applyAlignment="1">
      <alignment horizontal="left" vertical="top" wrapText="1"/>
    </xf>
    <xf numFmtId="0" fontId="28" fillId="11" borderId="5" xfId="3" applyFont="1" applyFill="1" applyBorder="1" applyAlignment="1">
      <alignment horizontal="left" vertical="top" wrapText="1"/>
    </xf>
    <xf numFmtId="0" fontId="28" fillId="11" borderId="6" xfId="3" applyFont="1" applyFill="1" applyBorder="1" applyAlignment="1">
      <alignment horizontal="left" vertical="top" wrapText="1"/>
    </xf>
    <xf numFmtId="0" fontId="28" fillId="11" borderId="7" xfId="3" applyFont="1" applyFill="1" applyBorder="1" applyAlignment="1">
      <alignment horizontal="left" vertical="top" wrapText="1"/>
    </xf>
    <xf numFmtId="0" fontId="30" fillId="0" borderId="0" xfId="0" applyFont="1" applyAlignment="1" applyProtection="1">
      <alignment horizontal="left" vertical="top" wrapText="1"/>
      <protection locked="0"/>
    </xf>
    <xf numFmtId="0" fontId="32" fillId="0" borderId="0" xfId="0" applyFont="1" applyAlignment="1">
      <alignment horizontal="left" vertical="top" wrapText="1"/>
    </xf>
    <xf numFmtId="0" fontId="30" fillId="7" borderId="20" xfId="0" applyFont="1" applyFill="1" applyBorder="1" applyAlignment="1" applyProtection="1">
      <alignment horizontal="left" vertical="top" wrapText="1"/>
      <protection locked="0"/>
    </xf>
    <xf numFmtId="0" fontId="30" fillId="7" borderId="21" xfId="0" applyFont="1" applyFill="1" applyBorder="1" applyAlignment="1" applyProtection="1">
      <alignment horizontal="left" vertical="top" wrapText="1"/>
      <protection locked="0"/>
    </xf>
    <xf numFmtId="0" fontId="30" fillId="7" borderId="22" xfId="0" applyFont="1" applyFill="1" applyBorder="1" applyAlignment="1" applyProtection="1">
      <alignment horizontal="left" vertical="top" wrapText="1"/>
      <protection locked="0"/>
    </xf>
    <xf numFmtId="0" fontId="30" fillId="7" borderId="23" xfId="0" applyFont="1" applyFill="1" applyBorder="1" applyAlignment="1" applyProtection="1">
      <alignment horizontal="left" vertical="top" wrapText="1"/>
      <protection locked="0"/>
    </xf>
    <xf numFmtId="0" fontId="30" fillId="7" borderId="0" xfId="0" applyFont="1" applyFill="1" applyAlignment="1" applyProtection="1">
      <alignment horizontal="left" vertical="top" wrapText="1"/>
      <protection locked="0"/>
    </xf>
    <xf numFmtId="0" fontId="30" fillId="7" borderId="24" xfId="0" applyFont="1" applyFill="1" applyBorder="1" applyAlignment="1" applyProtection="1">
      <alignment horizontal="left" vertical="top" wrapText="1"/>
      <protection locked="0"/>
    </xf>
    <xf numFmtId="0" fontId="30" fillId="7" borderId="25" xfId="0" applyFont="1" applyFill="1" applyBorder="1" applyAlignment="1" applyProtection="1">
      <alignment horizontal="left" vertical="top" wrapText="1"/>
      <protection locked="0"/>
    </xf>
    <xf numFmtId="0" fontId="30" fillId="7" borderId="26" xfId="0" applyFont="1" applyFill="1" applyBorder="1" applyAlignment="1" applyProtection="1">
      <alignment horizontal="left" vertical="top" wrapText="1"/>
      <protection locked="0"/>
    </xf>
    <xf numFmtId="0" fontId="30" fillId="7" borderId="10" xfId="0" applyFont="1" applyFill="1" applyBorder="1" applyAlignment="1" applyProtection="1">
      <alignment horizontal="left" vertical="top" wrapText="1"/>
      <protection locked="0"/>
    </xf>
    <xf numFmtId="0" fontId="0" fillId="0" borderId="0" xfId="0" applyAlignment="1" applyProtection="1">
      <alignment horizontal="left" vertical="top"/>
      <protection locked="0"/>
    </xf>
    <xf numFmtId="0" fontId="30" fillId="0" borderId="0" xfId="0" applyFont="1" applyAlignment="1">
      <alignment horizontal="left" vertical="top"/>
    </xf>
    <xf numFmtId="0" fontId="30" fillId="0" borderId="0" xfId="0" applyFont="1" applyAlignment="1">
      <alignment horizontal="left" vertical="center" wrapText="1"/>
    </xf>
    <xf numFmtId="0" fontId="30" fillId="7" borderId="20" xfId="0" applyFont="1" applyFill="1" applyBorder="1" applyAlignment="1" applyProtection="1">
      <alignment horizontal="center" vertical="top" wrapText="1"/>
      <protection locked="0"/>
    </xf>
    <xf numFmtId="0" fontId="30" fillId="7" borderId="21" xfId="0" applyFont="1" applyFill="1" applyBorder="1" applyAlignment="1" applyProtection="1">
      <alignment horizontal="center" vertical="top" wrapText="1"/>
      <protection locked="0"/>
    </xf>
    <xf numFmtId="0" fontId="30" fillId="7" borderId="22" xfId="0" applyFont="1" applyFill="1" applyBorder="1" applyAlignment="1" applyProtection="1">
      <alignment horizontal="center" vertical="top" wrapText="1"/>
      <protection locked="0"/>
    </xf>
    <xf numFmtId="0" fontId="30" fillId="7" borderId="23" xfId="0" applyFont="1" applyFill="1" applyBorder="1" applyAlignment="1" applyProtection="1">
      <alignment horizontal="center" vertical="top" wrapText="1"/>
      <protection locked="0"/>
    </xf>
    <xf numFmtId="0" fontId="30" fillId="7" borderId="0" xfId="0" applyFont="1" applyFill="1" applyAlignment="1" applyProtection="1">
      <alignment horizontal="center" vertical="top" wrapText="1"/>
      <protection locked="0"/>
    </xf>
    <xf numFmtId="0" fontId="30" fillId="7" borderId="24" xfId="0" applyFont="1" applyFill="1" applyBorder="1" applyAlignment="1" applyProtection="1">
      <alignment horizontal="center" vertical="top" wrapText="1"/>
      <protection locked="0"/>
    </xf>
    <xf numFmtId="0" fontId="30" fillId="7" borderId="25" xfId="0" applyFont="1" applyFill="1" applyBorder="1" applyAlignment="1" applyProtection="1">
      <alignment horizontal="center" vertical="top" wrapText="1"/>
      <protection locked="0"/>
    </xf>
    <xf numFmtId="0" fontId="30" fillId="7" borderId="26" xfId="0" applyFont="1" applyFill="1" applyBorder="1" applyAlignment="1" applyProtection="1">
      <alignment horizontal="center" vertical="top" wrapText="1"/>
      <protection locked="0"/>
    </xf>
    <xf numFmtId="0" fontId="30" fillId="7" borderId="10" xfId="0" applyFont="1" applyFill="1" applyBorder="1" applyAlignment="1" applyProtection="1">
      <alignment horizontal="center" vertical="top" wrapText="1"/>
      <protection locked="0"/>
    </xf>
    <xf numFmtId="0" fontId="30" fillId="7" borderId="5" xfId="0" applyFont="1" applyFill="1" applyBorder="1" applyAlignment="1" applyProtection="1">
      <alignment horizontal="left" vertical="center"/>
      <protection locked="0"/>
    </xf>
    <xf numFmtId="0" fontId="30" fillId="7" borderId="6" xfId="0" applyFont="1" applyFill="1" applyBorder="1" applyAlignment="1" applyProtection="1">
      <alignment horizontal="left" vertical="center"/>
      <protection locked="0"/>
    </xf>
    <xf numFmtId="0" fontId="30" fillId="7" borderId="7" xfId="0" applyFont="1" applyFill="1" applyBorder="1" applyAlignment="1" applyProtection="1">
      <alignment horizontal="left" vertical="center"/>
      <protection locked="0"/>
    </xf>
    <xf numFmtId="0" fontId="30" fillId="7" borderId="20" xfId="0" applyFont="1" applyFill="1" applyBorder="1" applyAlignment="1" applyProtection="1">
      <alignment horizontal="left" vertical="top"/>
      <protection locked="0"/>
    </xf>
    <xf numFmtId="0" fontId="30" fillId="7" borderId="21" xfId="0" applyFont="1" applyFill="1" applyBorder="1" applyAlignment="1" applyProtection="1">
      <alignment horizontal="left" vertical="top"/>
      <protection locked="0"/>
    </xf>
    <xf numFmtId="0" fontId="30" fillId="7" borderId="22" xfId="0" applyFont="1" applyFill="1" applyBorder="1" applyAlignment="1" applyProtection="1">
      <alignment horizontal="left" vertical="top"/>
      <protection locked="0"/>
    </xf>
    <xf numFmtId="0" fontId="30" fillId="7" borderId="25" xfId="0" applyFont="1" applyFill="1" applyBorder="1" applyAlignment="1" applyProtection="1">
      <alignment horizontal="left" vertical="top"/>
      <protection locked="0"/>
    </xf>
    <xf numFmtId="0" fontId="30" fillId="7" borderId="26" xfId="0" applyFont="1" applyFill="1" applyBorder="1" applyAlignment="1" applyProtection="1">
      <alignment horizontal="left" vertical="top"/>
      <protection locked="0"/>
    </xf>
    <xf numFmtId="0" fontId="30" fillId="7" borderId="10" xfId="0" applyFont="1" applyFill="1" applyBorder="1" applyAlignment="1" applyProtection="1">
      <alignment horizontal="left" vertical="top"/>
      <protection locked="0"/>
    </xf>
    <xf numFmtId="0" fontId="30" fillId="0" borderId="0" xfId="0" applyFont="1" applyAlignment="1">
      <alignment horizontal="left" vertical="top" wrapText="1"/>
    </xf>
  </cellXfs>
  <cellStyles count="4">
    <cellStyle name="Hyperlink" xfId="2" builtinId="8"/>
    <cellStyle name="Normal" xfId="0" builtinId="0"/>
    <cellStyle name="Normal 3" xfId="3" xr:uid="{F258F8D1-4F65-493A-8D1B-4740EAD6470F}"/>
    <cellStyle name="Percent" xfId="1" builtinId="5"/>
  </cellStyles>
  <dxfs count="7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theme="9" tint="-0.24994659260841701"/>
      </font>
    </dxf>
    <dxf>
      <font>
        <color theme="0" tint="-0.34998626667073579"/>
      </font>
    </dxf>
    <dxf>
      <font>
        <b/>
        <i val="0"/>
        <color theme="9" tint="-0.24994659260841701"/>
      </font>
    </dxf>
    <dxf>
      <font>
        <color theme="0" tint="-0.34998626667073579"/>
      </font>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ont>
        <b/>
        <i val="0"/>
        <color theme="9" tint="-0.24994659260841701"/>
      </font>
    </dxf>
    <dxf>
      <font>
        <b/>
        <i val="0"/>
        <color theme="9" tint="-0.24994659260841701"/>
      </font>
    </dxf>
    <dxf>
      <font>
        <color theme="0" tint="-0.34998626667073579"/>
      </font>
    </dxf>
    <dxf>
      <font>
        <b/>
        <i val="0"/>
        <color theme="9" tint="-0.24994659260841701"/>
      </font>
    </dxf>
    <dxf>
      <font>
        <color theme="0" tint="-0.34998626667073579"/>
      </font>
    </dxf>
    <dxf>
      <font>
        <b/>
        <i val="0"/>
        <color theme="9" tint="-0.24994659260841701"/>
      </font>
    </dxf>
    <dxf>
      <font>
        <color theme="0" tint="-0.34998626667073579"/>
      </font>
    </dxf>
    <dxf>
      <font>
        <b/>
        <i val="0"/>
        <color theme="9" tint="-0.24994659260841701"/>
      </font>
    </dxf>
    <dxf>
      <font>
        <color theme="0" tint="-0.34998626667073579"/>
      </font>
    </dxf>
    <dxf>
      <font>
        <b/>
        <i val="0"/>
        <color theme="9" tint="-0.24994659260841701"/>
      </font>
    </dxf>
    <dxf>
      <font>
        <color theme="0" tint="-0.34998626667073579"/>
      </font>
    </dxf>
    <dxf>
      <font>
        <b/>
        <i val="0"/>
        <color theme="9" tint="-0.24994659260841701"/>
      </font>
    </dxf>
    <dxf>
      <font>
        <color theme="0" tint="-0.34998626667073579"/>
      </font>
    </dxf>
    <dxf>
      <font>
        <b/>
        <i val="0"/>
        <color theme="9" tint="-0.24994659260841701"/>
      </font>
    </dxf>
    <dxf>
      <font>
        <color theme="0" tint="-0.34998626667073579"/>
      </font>
    </dxf>
    <dxf>
      <font>
        <b/>
        <i val="0"/>
        <color theme="9" tint="-0.24994659260841701"/>
      </font>
    </dxf>
    <dxf>
      <font>
        <color theme="0" tint="-0.34998626667073579"/>
      </font>
    </dxf>
    <dxf>
      <font>
        <b/>
        <i val="0"/>
        <color theme="9" tint="-0.24994659260841701"/>
      </font>
    </dxf>
    <dxf>
      <font>
        <color theme="0" tint="-0.34998626667073579"/>
      </font>
    </dxf>
    <dxf>
      <font>
        <b/>
        <i val="0"/>
        <color theme="9" tint="-0.24994659260841701"/>
      </font>
    </dxf>
    <dxf>
      <font>
        <color theme="0" tint="-0.34998626667073579"/>
      </font>
    </dxf>
    <dxf>
      <font>
        <b/>
        <i val="0"/>
        <color theme="9" tint="-0.24994659260841701"/>
      </font>
    </dxf>
    <dxf>
      <font>
        <color theme="0" tint="-0.34998626667073579"/>
      </font>
    </dxf>
    <dxf>
      <font>
        <b/>
        <i val="0"/>
        <color theme="9" tint="-0.24994659260841701"/>
      </font>
    </dxf>
    <dxf>
      <font>
        <color theme="0" tint="-0.34998626667073579"/>
      </font>
    </dxf>
    <dxf>
      <font>
        <b/>
        <i val="0"/>
        <color theme="9" tint="-0.24994659260841701"/>
      </font>
    </dxf>
    <dxf>
      <font>
        <color theme="0" tint="-0.34998626667073579"/>
      </font>
    </dxf>
    <dxf>
      <font>
        <b/>
        <i val="0"/>
        <color theme="9" tint="-0.24994659260841701"/>
      </font>
    </dxf>
    <dxf>
      <font>
        <color theme="0" tint="-0.34998626667073579"/>
      </font>
    </dxf>
    <dxf>
      <font>
        <b/>
        <i val="0"/>
        <color theme="9" tint="-0.24994659260841701"/>
      </font>
    </dxf>
    <dxf>
      <font>
        <color theme="0" tint="-0.34998626667073579"/>
      </font>
    </dxf>
    <dxf>
      <font>
        <b/>
        <i val="0"/>
        <color theme="9" tint="-0.24994659260841701"/>
      </font>
    </dxf>
    <dxf>
      <font>
        <color theme="0" tint="-0.34998626667073579"/>
      </font>
    </dxf>
    <dxf>
      <font>
        <b/>
        <i val="0"/>
        <color theme="9" tint="-0.24994659260841701"/>
      </font>
    </dxf>
    <dxf>
      <font>
        <color theme="0" tint="-0.34998626667073579"/>
      </font>
    </dxf>
    <dxf>
      <font>
        <b/>
        <i val="0"/>
        <color theme="9" tint="-0.24994659260841701"/>
      </font>
    </dxf>
    <dxf>
      <font>
        <color theme="0" tint="-0.34998626667073579"/>
      </font>
    </dxf>
    <dxf>
      <font>
        <b/>
        <i val="0"/>
        <color theme="9" tint="-0.24994659260841701"/>
      </font>
    </dxf>
    <dxf>
      <font>
        <color theme="0" tint="-0.34998626667073579"/>
      </font>
    </dxf>
    <dxf>
      <font>
        <b/>
        <i val="0"/>
        <color theme="9" tint="-0.24994659260841701"/>
      </font>
    </dxf>
    <dxf>
      <font>
        <color theme="0" tint="-0.34998626667073579"/>
      </font>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BC5C5"/>
      <color rgb="FFFFAFAF"/>
      <color rgb="FFFF81B4"/>
      <color rgb="FFFFC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50-EC42-11CE-9E0D-00AA006002F3}" ax:persistence="persistStreamInit" r:id="rId1"/>
</file>

<file path=xl/activeX/activeX44.xml><?xml version="1.0" encoding="utf-8"?>
<ax:ocx xmlns:ax="http://schemas.microsoft.com/office/2006/activeX" xmlns:r="http://schemas.openxmlformats.org/officeDocument/2006/relationships" ax:classid="{8BD21D50-EC42-11CE-9E0D-00AA006002F3}" ax:persistence="persistStreamInit" r:id="rId1"/>
</file>

<file path=xl/activeX/activeX45.xml><?xml version="1.0" encoding="utf-8"?>
<ax:ocx xmlns:ax="http://schemas.microsoft.com/office/2006/activeX" xmlns:r="http://schemas.openxmlformats.org/officeDocument/2006/relationships" ax:classid="{8BD21D50-EC42-11CE-9E0D-00AA006002F3}" ax:persistence="persistStreamInit" r:id="rId1"/>
</file>

<file path=xl/activeX/activeX46.xml><?xml version="1.0" encoding="utf-8"?>
<ax:ocx xmlns:ax="http://schemas.microsoft.com/office/2006/activeX" xmlns:r="http://schemas.openxmlformats.org/officeDocument/2006/relationships" ax:classid="{8BD21D50-EC42-11CE-9E0D-00AA006002F3}" ax:persistence="persistStreamInit" r:id="rId1"/>
</file>

<file path=xl/activeX/activeX47.xml><?xml version="1.0" encoding="utf-8"?>
<ax:ocx xmlns:ax="http://schemas.microsoft.com/office/2006/activeX" xmlns:r="http://schemas.openxmlformats.org/officeDocument/2006/relationships" ax:classid="{8BD21D50-EC42-11CE-9E0D-00AA006002F3}" ax:persistence="persistStreamInit" r:id="rId1"/>
</file>

<file path=xl/activeX/activeX48.xml><?xml version="1.0" encoding="utf-8"?>
<ax:ocx xmlns:ax="http://schemas.microsoft.com/office/2006/activeX" xmlns:r="http://schemas.openxmlformats.org/officeDocument/2006/relationships" ax:classid="{8BD21D50-EC42-11CE-9E0D-00AA006002F3}" ax:persistence="persistStreamInit" r:id="rId1"/>
</file>

<file path=xl/activeX/activeX49.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50.xml><?xml version="1.0" encoding="utf-8"?>
<ax:ocx xmlns:ax="http://schemas.microsoft.com/office/2006/activeX" xmlns:r="http://schemas.openxmlformats.org/officeDocument/2006/relationships" ax:classid="{8BD21D50-EC42-11CE-9E0D-00AA006002F3}" ax:persistence="persistStreamInit" r:id="rId1"/>
</file>

<file path=xl/activeX/activeX51.xml><?xml version="1.0" encoding="utf-8"?>
<ax:ocx xmlns:ax="http://schemas.microsoft.com/office/2006/activeX" xmlns:r="http://schemas.openxmlformats.org/officeDocument/2006/relationships" ax:classid="{8BD21D50-EC42-11CE-9E0D-00AA006002F3}" ax:persistence="persistStreamInit" r:id="rId1"/>
</file>

<file path=xl/activeX/activeX52.xml><?xml version="1.0" encoding="utf-8"?>
<ax:ocx xmlns:ax="http://schemas.microsoft.com/office/2006/activeX" xmlns:r="http://schemas.openxmlformats.org/officeDocument/2006/relationships" ax:classid="{8BD21D50-EC42-11CE-9E0D-00AA006002F3}" ax:persistence="persistStreamInit" r:id="rId1"/>
</file>

<file path=xl/activeX/activeX53.xml><?xml version="1.0" encoding="utf-8"?>
<ax:ocx xmlns:ax="http://schemas.microsoft.com/office/2006/activeX" xmlns:r="http://schemas.openxmlformats.org/officeDocument/2006/relationships" ax:classid="{8BD21D50-EC42-11CE-9E0D-00AA006002F3}" ax:persistence="persistStreamInit" r:id="rId1"/>
</file>

<file path=xl/activeX/activeX54.xml><?xml version="1.0" encoding="utf-8"?>
<ax:ocx xmlns:ax="http://schemas.microsoft.com/office/2006/activeX" xmlns:r="http://schemas.openxmlformats.org/officeDocument/2006/relationships" ax:classid="{8BD21D50-EC42-11CE-9E0D-00AA006002F3}" ax:persistence="persistStreamInit" r:id="rId1"/>
</file>

<file path=xl/activeX/activeX55.xml><?xml version="1.0" encoding="utf-8"?>
<ax:ocx xmlns:ax="http://schemas.microsoft.com/office/2006/activeX" xmlns:r="http://schemas.openxmlformats.org/officeDocument/2006/relationships" ax:classid="{8BD21D50-EC42-11CE-9E0D-00AA006002F3}" ax:persistence="persistStreamInit" r:id="rId1"/>
</file>

<file path=xl/activeX/activeX56.xml><?xml version="1.0" encoding="utf-8"?>
<ax:ocx xmlns:ax="http://schemas.microsoft.com/office/2006/activeX" xmlns:r="http://schemas.openxmlformats.org/officeDocument/2006/relationships" ax:classid="{8BD21D50-EC42-11CE-9E0D-00AA006002F3}" ax:persistence="persistStreamInit" r:id="rId1"/>
</file>

<file path=xl/activeX/activeX57.xml><?xml version="1.0" encoding="utf-8"?>
<ax:ocx xmlns:ax="http://schemas.microsoft.com/office/2006/activeX" xmlns:r="http://schemas.openxmlformats.org/officeDocument/2006/relationships" ax:classid="{8BD21D50-EC42-11CE-9E0D-00AA006002F3}" ax:persistence="persistStreamInit" r:id="rId1"/>
</file>

<file path=xl/activeX/activeX58.xml><?xml version="1.0" encoding="utf-8"?>
<ax:ocx xmlns:ax="http://schemas.microsoft.com/office/2006/activeX" xmlns:r="http://schemas.openxmlformats.org/officeDocument/2006/relationships" ax:classid="{8BD21D50-EC42-11CE-9E0D-00AA006002F3}" ax:persistence="persistStreamInit" r:id="rId1"/>
</file>

<file path=xl/activeX/activeX59.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60.xml><?xml version="1.0" encoding="utf-8"?>
<ax:ocx xmlns:ax="http://schemas.microsoft.com/office/2006/activeX" xmlns:r="http://schemas.openxmlformats.org/officeDocument/2006/relationships" ax:classid="{8BD21D50-EC42-11CE-9E0D-00AA006002F3}" ax:persistence="persistStreamInit" r:id="rId1"/>
</file>

<file path=xl/activeX/activeX61.xml><?xml version="1.0" encoding="utf-8"?>
<ax:ocx xmlns:ax="http://schemas.microsoft.com/office/2006/activeX" xmlns:r="http://schemas.openxmlformats.org/officeDocument/2006/relationships" ax:classid="{8BD21D50-EC42-11CE-9E0D-00AA006002F3}" ax:persistence="persistStreamInit" r:id="rId1"/>
</file>

<file path=xl/activeX/activeX62.xml><?xml version="1.0" encoding="utf-8"?>
<ax:ocx xmlns:ax="http://schemas.microsoft.com/office/2006/activeX" xmlns:r="http://schemas.openxmlformats.org/officeDocument/2006/relationships" ax:classid="{8BD21D50-EC42-11CE-9E0D-00AA006002F3}" ax:persistence="persistStreamInit" r:id="rId1"/>
</file>

<file path=xl/activeX/activeX63.xml><?xml version="1.0" encoding="utf-8"?>
<ax:ocx xmlns:ax="http://schemas.microsoft.com/office/2006/activeX" xmlns:r="http://schemas.openxmlformats.org/officeDocument/2006/relationships" ax:classid="{8BD21D50-EC42-11CE-9E0D-00AA006002F3}" ax:persistence="persistStreamInit" r:id="rId1"/>
</file>

<file path=xl/activeX/activeX64.xml><?xml version="1.0" encoding="utf-8"?>
<ax:ocx xmlns:ax="http://schemas.microsoft.com/office/2006/activeX" xmlns:r="http://schemas.openxmlformats.org/officeDocument/2006/relationships" ax:classid="{8BD21D50-EC42-11CE-9E0D-00AA006002F3}" ax:persistence="persistStreamInit" r:id="rId1"/>
</file>

<file path=xl/activeX/activeX65.xml><?xml version="1.0" encoding="utf-8"?>
<ax:ocx xmlns:ax="http://schemas.microsoft.com/office/2006/activeX" xmlns:r="http://schemas.openxmlformats.org/officeDocument/2006/relationships" ax:classid="{8BD21D50-EC42-11CE-9E0D-00AA006002F3}" ax:persistence="persistStreamInit" r:id="rId1"/>
</file>

<file path=xl/activeX/activeX66.xml><?xml version="1.0" encoding="utf-8"?>
<ax:ocx xmlns:ax="http://schemas.microsoft.com/office/2006/activeX" xmlns:r="http://schemas.openxmlformats.org/officeDocument/2006/relationships" ax:classid="{8BD21D50-EC42-11CE-9E0D-00AA006002F3}" ax:persistence="persistStreamInit" r:id="rId1"/>
</file>

<file path=xl/activeX/activeX67.xml><?xml version="1.0" encoding="utf-8"?>
<ax:ocx xmlns:ax="http://schemas.microsoft.com/office/2006/activeX" xmlns:r="http://schemas.openxmlformats.org/officeDocument/2006/relationships" ax:classid="{8BD21D50-EC42-11CE-9E0D-00AA006002F3}" ax:persistence="persistStreamInit" r:id="rId1"/>
</file>

<file path=xl/activeX/activeX68.xml><?xml version="1.0" encoding="utf-8"?>
<ax:ocx xmlns:ax="http://schemas.microsoft.com/office/2006/activeX" xmlns:r="http://schemas.openxmlformats.org/officeDocument/2006/relationships" ax:classid="{8BD21D5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50-EC42-11CE-9E0D-00AA006002F3}" ax:persistence="persistStreamInit" r:id="rId1"/>
</file>

<file path=xl/activeX/activeX78.xml><?xml version="1.0" encoding="utf-8"?>
<ax:ocx xmlns:ax="http://schemas.microsoft.com/office/2006/activeX" xmlns:r="http://schemas.openxmlformats.org/officeDocument/2006/relationships" ax:classid="{8BD21D50-EC42-11CE-9E0D-00AA006002F3}" ax:persistence="persistStreamInit" r:id="rId1"/>
</file>

<file path=xl/activeX/activeX79.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80.xml><?xml version="1.0" encoding="utf-8"?>
<ax:ocx xmlns:ax="http://schemas.microsoft.com/office/2006/activeX" xmlns:r="http://schemas.openxmlformats.org/officeDocument/2006/relationships" ax:classid="{8BD21D50-EC42-11CE-9E0D-00AA006002F3}" ax:persistence="persistStreamInit" r:id="rId1"/>
</file>

<file path=xl/activeX/activeX81.xml><?xml version="1.0" encoding="utf-8"?>
<ax:ocx xmlns:ax="http://schemas.microsoft.com/office/2006/activeX" xmlns:r="http://schemas.openxmlformats.org/officeDocument/2006/relationships" ax:classid="{8BD21D50-EC42-11CE-9E0D-00AA006002F3}" ax:persistence="persistStreamInit" r:id="rId1"/>
</file>

<file path=xl/activeX/activeX82.xml><?xml version="1.0" encoding="utf-8"?>
<ax:ocx xmlns:ax="http://schemas.microsoft.com/office/2006/activeX" xmlns:r="http://schemas.openxmlformats.org/officeDocument/2006/relationships" ax:classid="{8BD21D50-EC42-11CE-9E0D-00AA006002F3}" ax:persistence="persistStreamInit" r:id="rId1"/>
</file>

<file path=xl/activeX/activeX83.xml><?xml version="1.0" encoding="utf-8"?>
<ax:ocx xmlns:ax="http://schemas.microsoft.com/office/2006/activeX" xmlns:r="http://schemas.openxmlformats.org/officeDocument/2006/relationships" ax:classid="{8BD21D50-EC42-11CE-9E0D-00AA006002F3}" ax:persistence="persistStreamInit" r:id="rId1"/>
</file>

<file path=xl/activeX/activeX84.xml><?xml version="1.0" encoding="utf-8"?>
<ax:ocx xmlns:ax="http://schemas.microsoft.com/office/2006/activeX" xmlns:r="http://schemas.openxmlformats.org/officeDocument/2006/relationships" ax:classid="{8BD21D50-EC42-11CE-9E0D-00AA006002F3}" ax:persistence="persistStreamInit" r:id="rId1"/>
</file>

<file path=xl/activeX/activeX85.xml><?xml version="1.0" encoding="utf-8"?>
<ax:ocx xmlns:ax="http://schemas.microsoft.com/office/2006/activeX" xmlns:r="http://schemas.openxmlformats.org/officeDocument/2006/relationships" ax:classid="{8BD21D50-EC42-11CE-9E0D-00AA006002F3}" ax:persistence="persistStreamInit" r:id="rId1"/>
</file>

<file path=xl/activeX/activeX86.xml><?xml version="1.0" encoding="utf-8"?>
<ax:ocx xmlns:ax="http://schemas.microsoft.com/office/2006/activeX" xmlns:r="http://schemas.openxmlformats.org/officeDocument/2006/relationships" ax:classid="{8BD21D50-EC42-11CE-9E0D-00AA006002F3}" ax:persistence="persistStreamInit" r:id="rId1"/>
</file>

<file path=xl/activeX/activeX87.xml><?xml version="1.0" encoding="utf-8"?>
<ax:ocx xmlns:ax="http://schemas.microsoft.com/office/2006/activeX" xmlns:r="http://schemas.openxmlformats.org/officeDocument/2006/relationships" ax:classid="{8BD21D50-EC42-11CE-9E0D-00AA006002F3}" ax:persistence="persistStreamInit" r:id="rId1"/>
</file>

<file path=xl/activeX/activeX88.xml><?xml version="1.0" encoding="utf-8"?>
<ax:ocx xmlns:ax="http://schemas.microsoft.com/office/2006/activeX" xmlns:r="http://schemas.openxmlformats.org/officeDocument/2006/relationships" ax:classid="{8BD21D50-EC42-11CE-9E0D-00AA006002F3}" ax:persistence="persistStreamInit" r:id="rId1"/>
</file>

<file path=xl/activeX/activeX89.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activeX/activeX90.xml><?xml version="1.0" encoding="utf-8"?>
<ax:ocx xmlns:ax="http://schemas.microsoft.com/office/2006/activeX" xmlns:r="http://schemas.openxmlformats.org/officeDocument/2006/relationships" ax:classid="{8BD21D50-EC42-11CE-9E0D-00AA006002F3}" ax:persistence="persistStreamInit" r:id="rId1"/>
</file>

<file path=xl/activeX/activeX91.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6" Type="http://schemas.openxmlformats.org/officeDocument/2006/relationships/image" Target="../media/image27.emf"/><Relationship Id="rId21" Type="http://schemas.openxmlformats.org/officeDocument/2006/relationships/image" Target="../media/image22.emf"/><Relationship Id="rId42" Type="http://schemas.openxmlformats.org/officeDocument/2006/relationships/image" Target="../media/image43.emf"/><Relationship Id="rId47" Type="http://schemas.openxmlformats.org/officeDocument/2006/relationships/image" Target="../media/image48.emf"/><Relationship Id="rId63" Type="http://schemas.openxmlformats.org/officeDocument/2006/relationships/image" Target="../media/image64.emf"/><Relationship Id="rId68" Type="http://schemas.openxmlformats.org/officeDocument/2006/relationships/image" Target="../media/image69.emf"/><Relationship Id="rId84" Type="http://schemas.openxmlformats.org/officeDocument/2006/relationships/image" Target="../media/image85.emf"/><Relationship Id="rId89" Type="http://schemas.openxmlformats.org/officeDocument/2006/relationships/image" Target="../media/image90.emf"/><Relationship Id="rId16" Type="http://schemas.openxmlformats.org/officeDocument/2006/relationships/image" Target="../media/image17.emf"/><Relationship Id="rId11" Type="http://schemas.openxmlformats.org/officeDocument/2006/relationships/image" Target="../media/image12.emf"/><Relationship Id="rId32" Type="http://schemas.openxmlformats.org/officeDocument/2006/relationships/image" Target="../media/image33.emf"/><Relationship Id="rId37" Type="http://schemas.openxmlformats.org/officeDocument/2006/relationships/image" Target="../media/image38.emf"/><Relationship Id="rId53" Type="http://schemas.openxmlformats.org/officeDocument/2006/relationships/image" Target="../media/image54.emf"/><Relationship Id="rId58" Type="http://schemas.openxmlformats.org/officeDocument/2006/relationships/image" Target="../media/image59.emf"/><Relationship Id="rId74" Type="http://schemas.openxmlformats.org/officeDocument/2006/relationships/image" Target="../media/image75.emf"/><Relationship Id="rId79" Type="http://schemas.openxmlformats.org/officeDocument/2006/relationships/image" Target="../media/image80.emf"/><Relationship Id="rId5" Type="http://schemas.openxmlformats.org/officeDocument/2006/relationships/image" Target="../media/image6.emf"/><Relationship Id="rId90" Type="http://schemas.openxmlformats.org/officeDocument/2006/relationships/image" Target="../media/image91.emf"/><Relationship Id="rId14" Type="http://schemas.openxmlformats.org/officeDocument/2006/relationships/image" Target="../media/image15.emf"/><Relationship Id="rId22" Type="http://schemas.openxmlformats.org/officeDocument/2006/relationships/image" Target="../media/image23.emf"/><Relationship Id="rId27" Type="http://schemas.openxmlformats.org/officeDocument/2006/relationships/image" Target="../media/image28.emf"/><Relationship Id="rId30" Type="http://schemas.openxmlformats.org/officeDocument/2006/relationships/image" Target="../media/image31.emf"/><Relationship Id="rId35" Type="http://schemas.openxmlformats.org/officeDocument/2006/relationships/image" Target="../media/image36.emf"/><Relationship Id="rId43" Type="http://schemas.openxmlformats.org/officeDocument/2006/relationships/image" Target="../media/image44.emf"/><Relationship Id="rId48" Type="http://schemas.openxmlformats.org/officeDocument/2006/relationships/image" Target="../media/image49.emf"/><Relationship Id="rId56" Type="http://schemas.openxmlformats.org/officeDocument/2006/relationships/image" Target="../media/image57.emf"/><Relationship Id="rId64" Type="http://schemas.openxmlformats.org/officeDocument/2006/relationships/image" Target="../media/image65.emf"/><Relationship Id="rId69" Type="http://schemas.openxmlformats.org/officeDocument/2006/relationships/image" Target="../media/image70.emf"/><Relationship Id="rId77" Type="http://schemas.openxmlformats.org/officeDocument/2006/relationships/image" Target="../media/image78.emf"/><Relationship Id="rId8" Type="http://schemas.openxmlformats.org/officeDocument/2006/relationships/image" Target="../media/image9.emf"/><Relationship Id="rId51" Type="http://schemas.openxmlformats.org/officeDocument/2006/relationships/image" Target="../media/image52.emf"/><Relationship Id="rId72" Type="http://schemas.openxmlformats.org/officeDocument/2006/relationships/image" Target="../media/image73.emf"/><Relationship Id="rId80" Type="http://schemas.openxmlformats.org/officeDocument/2006/relationships/image" Target="../media/image81.emf"/><Relationship Id="rId85" Type="http://schemas.openxmlformats.org/officeDocument/2006/relationships/image" Target="../media/image86.emf"/><Relationship Id="rId3" Type="http://schemas.openxmlformats.org/officeDocument/2006/relationships/image" Target="../media/image4.emf"/><Relationship Id="rId12" Type="http://schemas.openxmlformats.org/officeDocument/2006/relationships/image" Target="../media/image13.emf"/><Relationship Id="rId17" Type="http://schemas.openxmlformats.org/officeDocument/2006/relationships/image" Target="../media/image18.emf"/><Relationship Id="rId25" Type="http://schemas.openxmlformats.org/officeDocument/2006/relationships/image" Target="../media/image26.emf"/><Relationship Id="rId33" Type="http://schemas.openxmlformats.org/officeDocument/2006/relationships/image" Target="../media/image34.emf"/><Relationship Id="rId38" Type="http://schemas.openxmlformats.org/officeDocument/2006/relationships/image" Target="../media/image39.emf"/><Relationship Id="rId46" Type="http://schemas.openxmlformats.org/officeDocument/2006/relationships/image" Target="../media/image47.emf"/><Relationship Id="rId59" Type="http://schemas.openxmlformats.org/officeDocument/2006/relationships/image" Target="../media/image60.emf"/><Relationship Id="rId67" Type="http://schemas.openxmlformats.org/officeDocument/2006/relationships/image" Target="../media/image68.emf"/><Relationship Id="rId20" Type="http://schemas.openxmlformats.org/officeDocument/2006/relationships/image" Target="../media/image21.emf"/><Relationship Id="rId41" Type="http://schemas.openxmlformats.org/officeDocument/2006/relationships/image" Target="../media/image42.emf"/><Relationship Id="rId54" Type="http://schemas.openxmlformats.org/officeDocument/2006/relationships/image" Target="../media/image55.emf"/><Relationship Id="rId62" Type="http://schemas.openxmlformats.org/officeDocument/2006/relationships/image" Target="../media/image63.emf"/><Relationship Id="rId70" Type="http://schemas.openxmlformats.org/officeDocument/2006/relationships/image" Target="../media/image71.emf"/><Relationship Id="rId75" Type="http://schemas.openxmlformats.org/officeDocument/2006/relationships/image" Target="../media/image76.emf"/><Relationship Id="rId83" Type="http://schemas.openxmlformats.org/officeDocument/2006/relationships/image" Target="../media/image84.emf"/><Relationship Id="rId88" Type="http://schemas.openxmlformats.org/officeDocument/2006/relationships/image" Target="../media/image89.emf"/><Relationship Id="rId91" Type="http://schemas.openxmlformats.org/officeDocument/2006/relationships/image" Target="../media/image92.emf"/><Relationship Id="rId1" Type="http://schemas.openxmlformats.org/officeDocument/2006/relationships/image" Target="../media/image2.emf"/><Relationship Id="rId6" Type="http://schemas.openxmlformats.org/officeDocument/2006/relationships/image" Target="../media/image7.emf"/><Relationship Id="rId15" Type="http://schemas.openxmlformats.org/officeDocument/2006/relationships/image" Target="../media/image16.emf"/><Relationship Id="rId23" Type="http://schemas.openxmlformats.org/officeDocument/2006/relationships/image" Target="../media/image24.emf"/><Relationship Id="rId28" Type="http://schemas.openxmlformats.org/officeDocument/2006/relationships/image" Target="../media/image29.emf"/><Relationship Id="rId36" Type="http://schemas.openxmlformats.org/officeDocument/2006/relationships/image" Target="../media/image37.emf"/><Relationship Id="rId49" Type="http://schemas.openxmlformats.org/officeDocument/2006/relationships/image" Target="../media/image50.emf"/><Relationship Id="rId57" Type="http://schemas.openxmlformats.org/officeDocument/2006/relationships/image" Target="../media/image58.emf"/><Relationship Id="rId10" Type="http://schemas.openxmlformats.org/officeDocument/2006/relationships/image" Target="../media/image11.emf"/><Relationship Id="rId31" Type="http://schemas.openxmlformats.org/officeDocument/2006/relationships/image" Target="../media/image32.emf"/><Relationship Id="rId44" Type="http://schemas.openxmlformats.org/officeDocument/2006/relationships/image" Target="../media/image45.emf"/><Relationship Id="rId52" Type="http://schemas.openxmlformats.org/officeDocument/2006/relationships/image" Target="../media/image53.emf"/><Relationship Id="rId60" Type="http://schemas.openxmlformats.org/officeDocument/2006/relationships/image" Target="../media/image61.emf"/><Relationship Id="rId65" Type="http://schemas.openxmlformats.org/officeDocument/2006/relationships/image" Target="../media/image66.emf"/><Relationship Id="rId73" Type="http://schemas.openxmlformats.org/officeDocument/2006/relationships/image" Target="../media/image74.emf"/><Relationship Id="rId78" Type="http://schemas.openxmlformats.org/officeDocument/2006/relationships/image" Target="../media/image79.emf"/><Relationship Id="rId81" Type="http://schemas.openxmlformats.org/officeDocument/2006/relationships/image" Target="../media/image82.emf"/><Relationship Id="rId86" Type="http://schemas.openxmlformats.org/officeDocument/2006/relationships/image" Target="../media/image87.emf"/><Relationship Id="rId4" Type="http://schemas.openxmlformats.org/officeDocument/2006/relationships/image" Target="../media/image5.emf"/><Relationship Id="rId9" Type="http://schemas.openxmlformats.org/officeDocument/2006/relationships/image" Target="../media/image10.emf"/><Relationship Id="rId13" Type="http://schemas.openxmlformats.org/officeDocument/2006/relationships/image" Target="../media/image14.emf"/><Relationship Id="rId18" Type="http://schemas.openxmlformats.org/officeDocument/2006/relationships/image" Target="../media/image19.emf"/><Relationship Id="rId39" Type="http://schemas.openxmlformats.org/officeDocument/2006/relationships/image" Target="../media/image40.emf"/><Relationship Id="rId34" Type="http://schemas.openxmlformats.org/officeDocument/2006/relationships/image" Target="../media/image35.emf"/><Relationship Id="rId50" Type="http://schemas.openxmlformats.org/officeDocument/2006/relationships/image" Target="../media/image51.emf"/><Relationship Id="rId55" Type="http://schemas.openxmlformats.org/officeDocument/2006/relationships/image" Target="../media/image56.emf"/><Relationship Id="rId76" Type="http://schemas.openxmlformats.org/officeDocument/2006/relationships/image" Target="../media/image77.emf"/><Relationship Id="rId7" Type="http://schemas.openxmlformats.org/officeDocument/2006/relationships/image" Target="../media/image8.emf"/><Relationship Id="rId71" Type="http://schemas.openxmlformats.org/officeDocument/2006/relationships/image" Target="../media/image72.emf"/><Relationship Id="rId2" Type="http://schemas.openxmlformats.org/officeDocument/2006/relationships/image" Target="../media/image3.emf"/><Relationship Id="rId29" Type="http://schemas.openxmlformats.org/officeDocument/2006/relationships/image" Target="../media/image30.emf"/><Relationship Id="rId24" Type="http://schemas.openxmlformats.org/officeDocument/2006/relationships/image" Target="../media/image25.emf"/><Relationship Id="rId40" Type="http://schemas.openxmlformats.org/officeDocument/2006/relationships/image" Target="../media/image41.emf"/><Relationship Id="rId45" Type="http://schemas.openxmlformats.org/officeDocument/2006/relationships/image" Target="../media/image46.emf"/><Relationship Id="rId66" Type="http://schemas.openxmlformats.org/officeDocument/2006/relationships/image" Target="../media/image67.emf"/><Relationship Id="rId87" Type="http://schemas.openxmlformats.org/officeDocument/2006/relationships/image" Target="../media/image88.emf"/><Relationship Id="rId61" Type="http://schemas.openxmlformats.org/officeDocument/2006/relationships/image" Target="../media/image62.emf"/><Relationship Id="rId82" Type="http://schemas.openxmlformats.org/officeDocument/2006/relationships/image" Target="../media/image83.emf"/><Relationship Id="rId19" Type="http://schemas.openxmlformats.org/officeDocument/2006/relationships/image" Target="../media/image20.emf"/></Relationships>
</file>

<file path=xl/drawings/drawing1.xml><?xml version="1.0" encoding="utf-8"?>
<xdr:wsDr xmlns:xdr="http://schemas.openxmlformats.org/drawingml/2006/spreadsheetDrawing" xmlns:a="http://schemas.openxmlformats.org/drawingml/2006/main">
  <xdr:twoCellAnchor editAs="oneCell">
    <xdr:from>
      <xdr:col>14</xdr:col>
      <xdr:colOff>209550</xdr:colOff>
      <xdr:row>1</xdr:row>
      <xdr:rowOff>38100</xdr:rowOff>
    </xdr:from>
    <xdr:to>
      <xdr:col>17</xdr:col>
      <xdr:colOff>287392</xdr:colOff>
      <xdr:row>6</xdr:row>
      <xdr:rowOff>76200</xdr:rowOff>
    </xdr:to>
    <xdr:pic>
      <xdr:nvPicPr>
        <xdr:cNvPr id="2" name="irc_mi" descr="Image result for nhs england">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39200" y="228600"/>
          <a:ext cx="1906642"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190500</xdr:colOff>
          <xdr:row>59</xdr:row>
          <xdr:rowOff>50800</xdr:rowOff>
        </xdr:from>
        <xdr:to>
          <xdr:col>2</xdr:col>
          <xdr:colOff>355600</xdr:colOff>
          <xdr:row>59</xdr:row>
          <xdr:rowOff>190500</xdr:rowOff>
        </xdr:to>
        <xdr:sp macro="" textlink="">
          <xdr:nvSpPr>
            <xdr:cNvPr id="2049" name="OptionButton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60</xdr:row>
          <xdr:rowOff>50800</xdr:rowOff>
        </xdr:from>
        <xdr:to>
          <xdr:col>2</xdr:col>
          <xdr:colOff>355600</xdr:colOff>
          <xdr:row>60</xdr:row>
          <xdr:rowOff>190500</xdr:rowOff>
        </xdr:to>
        <xdr:sp macro="" textlink="">
          <xdr:nvSpPr>
            <xdr:cNvPr id="2050" name="OptionButton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72</xdr:row>
          <xdr:rowOff>50800</xdr:rowOff>
        </xdr:from>
        <xdr:to>
          <xdr:col>2</xdr:col>
          <xdr:colOff>355600</xdr:colOff>
          <xdr:row>72</xdr:row>
          <xdr:rowOff>190500</xdr:rowOff>
        </xdr:to>
        <xdr:sp macro="" textlink="">
          <xdr:nvSpPr>
            <xdr:cNvPr id="2051" name="OptionButton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73</xdr:row>
          <xdr:rowOff>50800</xdr:rowOff>
        </xdr:from>
        <xdr:to>
          <xdr:col>2</xdr:col>
          <xdr:colOff>355600</xdr:colOff>
          <xdr:row>73</xdr:row>
          <xdr:rowOff>190500</xdr:rowOff>
        </xdr:to>
        <xdr:sp macro="" textlink="">
          <xdr:nvSpPr>
            <xdr:cNvPr id="2052" name="OptionButton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80</xdr:row>
          <xdr:rowOff>50800</xdr:rowOff>
        </xdr:from>
        <xdr:to>
          <xdr:col>2</xdr:col>
          <xdr:colOff>336550</xdr:colOff>
          <xdr:row>80</xdr:row>
          <xdr:rowOff>184150</xdr:rowOff>
        </xdr:to>
        <xdr:sp macro="" textlink="">
          <xdr:nvSpPr>
            <xdr:cNvPr id="2053" name="OptionButton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81</xdr:row>
          <xdr:rowOff>50800</xdr:rowOff>
        </xdr:from>
        <xdr:to>
          <xdr:col>2</xdr:col>
          <xdr:colOff>355600</xdr:colOff>
          <xdr:row>81</xdr:row>
          <xdr:rowOff>190500</xdr:rowOff>
        </xdr:to>
        <xdr:sp macro="" textlink="">
          <xdr:nvSpPr>
            <xdr:cNvPr id="2054" name="OptionButton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93</xdr:row>
          <xdr:rowOff>50800</xdr:rowOff>
        </xdr:from>
        <xdr:to>
          <xdr:col>2</xdr:col>
          <xdr:colOff>336550</xdr:colOff>
          <xdr:row>93</xdr:row>
          <xdr:rowOff>184150</xdr:rowOff>
        </xdr:to>
        <xdr:sp macro="" textlink="">
          <xdr:nvSpPr>
            <xdr:cNvPr id="2055" name="OptionButton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94</xdr:row>
          <xdr:rowOff>50800</xdr:rowOff>
        </xdr:from>
        <xdr:to>
          <xdr:col>2</xdr:col>
          <xdr:colOff>355600</xdr:colOff>
          <xdr:row>94</xdr:row>
          <xdr:rowOff>190500</xdr:rowOff>
        </xdr:to>
        <xdr:sp macro="" textlink="">
          <xdr:nvSpPr>
            <xdr:cNvPr id="2056" name="OptionButton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95</xdr:row>
          <xdr:rowOff>50800</xdr:rowOff>
        </xdr:from>
        <xdr:to>
          <xdr:col>2</xdr:col>
          <xdr:colOff>355600</xdr:colOff>
          <xdr:row>95</xdr:row>
          <xdr:rowOff>190500</xdr:rowOff>
        </xdr:to>
        <xdr:sp macro="" textlink="">
          <xdr:nvSpPr>
            <xdr:cNvPr id="2057" name="OptionButton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96</xdr:row>
          <xdr:rowOff>50800</xdr:rowOff>
        </xdr:from>
        <xdr:to>
          <xdr:col>2</xdr:col>
          <xdr:colOff>355600</xdr:colOff>
          <xdr:row>96</xdr:row>
          <xdr:rowOff>190500</xdr:rowOff>
        </xdr:to>
        <xdr:sp macro="" textlink="">
          <xdr:nvSpPr>
            <xdr:cNvPr id="2058" name="OptionButton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100</xdr:row>
          <xdr:rowOff>50800</xdr:rowOff>
        </xdr:from>
        <xdr:to>
          <xdr:col>2</xdr:col>
          <xdr:colOff>336550</xdr:colOff>
          <xdr:row>100</xdr:row>
          <xdr:rowOff>184150</xdr:rowOff>
        </xdr:to>
        <xdr:sp macro="" textlink="">
          <xdr:nvSpPr>
            <xdr:cNvPr id="2059" name="OptionButton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101</xdr:row>
          <xdr:rowOff>50800</xdr:rowOff>
        </xdr:from>
        <xdr:to>
          <xdr:col>2</xdr:col>
          <xdr:colOff>355600</xdr:colOff>
          <xdr:row>101</xdr:row>
          <xdr:rowOff>190500</xdr:rowOff>
        </xdr:to>
        <xdr:sp macro="" textlink="">
          <xdr:nvSpPr>
            <xdr:cNvPr id="2060" name="OptionButton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118</xdr:row>
          <xdr:rowOff>50800</xdr:rowOff>
        </xdr:from>
        <xdr:to>
          <xdr:col>2</xdr:col>
          <xdr:colOff>355600</xdr:colOff>
          <xdr:row>118</xdr:row>
          <xdr:rowOff>190500</xdr:rowOff>
        </xdr:to>
        <xdr:sp macro="" textlink="">
          <xdr:nvSpPr>
            <xdr:cNvPr id="2061" name="OptionButton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119</xdr:row>
          <xdr:rowOff>50800</xdr:rowOff>
        </xdr:from>
        <xdr:to>
          <xdr:col>2</xdr:col>
          <xdr:colOff>355600</xdr:colOff>
          <xdr:row>119</xdr:row>
          <xdr:rowOff>190500</xdr:rowOff>
        </xdr:to>
        <xdr:sp macro="" textlink="">
          <xdr:nvSpPr>
            <xdr:cNvPr id="2062" name="OptionButton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125</xdr:row>
          <xdr:rowOff>114300</xdr:rowOff>
        </xdr:from>
        <xdr:to>
          <xdr:col>2</xdr:col>
          <xdr:colOff>419100</xdr:colOff>
          <xdr:row>125</xdr:row>
          <xdr:rowOff>317500</xdr:rowOff>
        </xdr:to>
        <xdr:sp macro="" textlink="">
          <xdr:nvSpPr>
            <xdr:cNvPr id="2063" name="CheckBox1"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126</xdr:row>
          <xdr:rowOff>114300</xdr:rowOff>
        </xdr:from>
        <xdr:to>
          <xdr:col>2</xdr:col>
          <xdr:colOff>419100</xdr:colOff>
          <xdr:row>126</xdr:row>
          <xdr:rowOff>317500</xdr:rowOff>
        </xdr:to>
        <xdr:sp macro="" textlink="">
          <xdr:nvSpPr>
            <xdr:cNvPr id="2064" name="CheckBox2"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127</xdr:row>
          <xdr:rowOff>114300</xdr:rowOff>
        </xdr:from>
        <xdr:to>
          <xdr:col>2</xdr:col>
          <xdr:colOff>419100</xdr:colOff>
          <xdr:row>127</xdr:row>
          <xdr:rowOff>317500</xdr:rowOff>
        </xdr:to>
        <xdr:sp macro="" textlink="">
          <xdr:nvSpPr>
            <xdr:cNvPr id="2065" name="CheckBox3"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128</xdr:row>
          <xdr:rowOff>114300</xdr:rowOff>
        </xdr:from>
        <xdr:to>
          <xdr:col>2</xdr:col>
          <xdr:colOff>419100</xdr:colOff>
          <xdr:row>128</xdr:row>
          <xdr:rowOff>317500</xdr:rowOff>
        </xdr:to>
        <xdr:sp macro="" textlink="">
          <xdr:nvSpPr>
            <xdr:cNvPr id="2067" name="CheckBox5"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129</xdr:row>
          <xdr:rowOff>114300</xdr:rowOff>
        </xdr:from>
        <xdr:to>
          <xdr:col>2</xdr:col>
          <xdr:colOff>419100</xdr:colOff>
          <xdr:row>129</xdr:row>
          <xdr:rowOff>317500</xdr:rowOff>
        </xdr:to>
        <xdr:sp macro="" textlink="">
          <xdr:nvSpPr>
            <xdr:cNvPr id="2068" name="CheckBox6"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130</xdr:row>
          <xdr:rowOff>114300</xdr:rowOff>
        </xdr:from>
        <xdr:to>
          <xdr:col>2</xdr:col>
          <xdr:colOff>419100</xdr:colOff>
          <xdr:row>130</xdr:row>
          <xdr:rowOff>317500</xdr:rowOff>
        </xdr:to>
        <xdr:sp macro="" textlink="">
          <xdr:nvSpPr>
            <xdr:cNvPr id="2069" name="CheckBox7"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131</xdr:row>
          <xdr:rowOff>114300</xdr:rowOff>
        </xdr:from>
        <xdr:to>
          <xdr:col>2</xdr:col>
          <xdr:colOff>419100</xdr:colOff>
          <xdr:row>131</xdr:row>
          <xdr:rowOff>317500</xdr:rowOff>
        </xdr:to>
        <xdr:sp macro="" textlink="">
          <xdr:nvSpPr>
            <xdr:cNvPr id="2070" name="CheckBox8"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132</xdr:row>
          <xdr:rowOff>114300</xdr:rowOff>
        </xdr:from>
        <xdr:to>
          <xdr:col>2</xdr:col>
          <xdr:colOff>419100</xdr:colOff>
          <xdr:row>132</xdr:row>
          <xdr:rowOff>317500</xdr:rowOff>
        </xdr:to>
        <xdr:sp macro="" textlink="">
          <xdr:nvSpPr>
            <xdr:cNvPr id="2071" name="CheckBox9"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147</xdr:row>
          <xdr:rowOff>19050</xdr:rowOff>
        </xdr:from>
        <xdr:to>
          <xdr:col>2</xdr:col>
          <xdr:colOff>419100</xdr:colOff>
          <xdr:row>148</xdr:row>
          <xdr:rowOff>19050</xdr:rowOff>
        </xdr:to>
        <xdr:sp macro="" textlink="">
          <xdr:nvSpPr>
            <xdr:cNvPr id="2072" name="CheckBox10"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148</xdr:row>
          <xdr:rowOff>19050</xdr:rowOff>
        </xdr:from>
        <xdr:to>
          <xdr:col>2</xdr:col>
          <xdr:colOff>419100</xdr:colOff>
          <xdr:row>149</xdr:row>
          <xdr:rowOff>19050</xdr:rowOff>
        </xdr:to>
        <xdr:sp macro="" textlink="">
          <xdr:nvSpPr>
            <xdr:cNvPr id="2073" name="CheckBox11"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149</xdr:row>
          <xdr:rowOff>19050</xdr:rowOff>
        </xdr:from>
        <xdr:to>
          <xdr:col>2</xdr:col>
          <xdr:colOff>419100</xdr:colOff>
          <xdr:row>150</xdr:row>
          <xdr:rowOff>19050</xdr:rowOff>
        </xdr:to>
        <xdr:sp macro="" textlink="">
          <xdr:nvSpPr>
            <xdr:cNvPr id="2074" name="CheckBox12"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150</xdr:row>
          <xdr:rowOff>19050</xdr:rowOff>
        </xdr:from>
        <xdr:to>
          <xdr:col>2</xdr:col>
          <xdr:colOff>419100</xdr:colOff>
          <xdr:row>151</xdr:row>
          <xdr:rowOff>19050</xdr:rowOff>
        </xdr:to>
        <xdr:sp macro="" textlink="">
          <xdr:nvSpPr>
            <xdr:cNvPr id="2075" name="CheckBox13"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151</xdr:row>
          <xdr:rowOff>19050</xdr:rowOff>
        </xdr:from>
        <xdr:to>
          <xdr:col>2</xdr:col>
          <xdr:colOff>419100</xdr:colOff>
          <xdr:row>152</xdr:row>
          <xdr:rowOff>19050</xdr:rowOff>
        </xdr:to>
        <xdr:sp macro="" textlink="">
          <xdr:nvSpPr>
            <xdr:cNvPr id="2076" name="CheckBox14"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152</xdr:row>
          <xdr:rowOff>19050</xdr:rowOff>
        </xdr:from>
        <xdr:to>
          <xdr:col>2</xdr:col>
          <xdr:colOff>419100</xdr:colOff>
          <xdr:row>153</xdr:row>
          <xdr:rowOff>19050</xdr:rowOff>
        </xdr:to>
        <xdr:sp macro="" textlink="">
          <xdr:nvSpPr>
            <xdr:cNvPr id="2077" name="CheckBox15"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174</xdr:row>
          <xdr:rowOff>19050</xdr:rowOff>
        </xdr:from>
        <xdr:to>
          <xdr:col>2</xdr:col>
          <xdr:colOff>419100</xdr:colOff>
          <xdr:row>174</xdr:row>
          <xdr:rowOff>222250</xdr:rowOff>
        </xdr:to>
        <xdr:sp macro="" textlink="">
          <xdr:nvSpPr>
            <xdr:cNvPr id="2078" name="CheckBox16"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175</xdr:row>
          <xdr:rowOff>19050</xdr:rowOff>
        </xdr:from>
        <xdr:to>
          <xdr:col>2</xdr:col>
          <xdr:colOff>419100</xdr:colOff>
          <xdr:row>175</xdr:row>
          <xdr:rowOff>222250</xdr:rowOff>
        </xdr:to>
        <xdr:sp macro="" textlink="">
          <xdr:nvSpPr>
            <xdr:cNvPr id="2079" name="CheckBox17"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176</xdr:row>
          <xdr:rowOff>19050</xdr:rowOff>
        </xdr:from>
        <xdr:to>
          <xdr:col>2</xdr:col>
          <xdr:colOff>419100</xdr:colOff>
          <xdr:row>176</xdr:row>
          <xdr:rowOff>222250</xdr:rowOff>
        </xdr:to>
        <xdr:sp macro="" textlink="">
          <xdr:nvSpPr>
            <xdr:cNvPr id="2080" name="CheckBox18"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177</xdr:row>
          <xdr:rowOff>19050</xdr:rowOff>
        </xdr:from>
        <xdr:to>
          <xdr:col>2</xdr:col>
          <xdr:colOff>419100</xdr:colOff>
          <xdr:row>177</xdr:row>
          <xdr:rowOff>222250</xdr:rowOff>
        </xdr:to>
        <xdr:sp macro="" textlink="">
          <xdr:nvSpPr>
            <xdr:cNvPr id="2081" name="CheckBox19"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178</xdr:row>
          <xdr:rowOff>19050</xdr:rowOff>
        </xdr:from>
        <xdr:to>
          <xdr:col>2</xdr:col>
          <xdr:colOff>419100</xdr:colOff>
          <xdr:row>178</xdr:row>
          <xdr:rowOff>222250</xdr:rowOff>
        </xdr:to>
        <xdr:sp macro="" textlink="">
          <xdr:nvSpPr>
            <xdr:cNvPr id="2082" name="CheckBox20"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179</xdr:row>
          <xdr:rowOff>0</xdr:rowOff>
        </xdr:from>
        <xdr:to>
          <xdr:col>2</xdr:col>
          <xdr:colOff>419100</xdr:colOff>
          <xdr:row>179</xdr:row>
          <xdr:rowOff>203200</xdr:rowOff>
        </xdr:to>
        <xdr:sp macro="" textlink="">
          <xdr:nvSpPr>
            <xdr:cNvPr id="2083" name="CheckBox21"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179</xdr:row>
          <xdr:rowOff>0</xdr:rowOff>
        </xdr:from>
        <xdr:to>
          <xdr:col>2</xdr:col>
          <xdr:colOff>419100</xdr:colOff>
          <xdr:row>179</xdr:row>
          <xdr:rowOff>203200</xdr:rowOff>
        </xdr:to>
        <xdr:sp macro="" textlink="">
          <xdr:nvSpPr>
            <xdr:cNvPr id="2084" name="CheckBox22"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179</xdr:row>
          <xdr:rowOff>19050</xdr:rowOff>
        </xdr:from>
        <xdr:to>
          <xdr:col>2</xdr:col>
          <xdr:colOff>419100</xdr:colOff>
          <xdr:row>179</xdr:row>
          <xdr:rowOff>222250</xdr:rowOff>
        </xdr:to>
        <xdr:sp macro="" textlink="">
          <xdr:nvSpPr>
            <xdr:cNvPr id="2085" name="CheckBox23"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179</xdr:row>
          <xdr:rowOff>19050</xdr:rowOff>
        </xdr:from>
        <xdr:to>
          <xdr:col>2</xdr:col>
          <xdr:colOff>419100</xdr:colOff>
          <xdr:row>179</xdr:row>
          <xdr:rowOff>222250</xdr:rowOff>
        </xdr:to>
        <xdr:sp macro="" textlink="">
          <xdr:nvSpPr>
            <xdr:cNvPr id="2086" name="CheckBox24"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180</xdr:row>
          <xdr:rowOff>19050</xdr:rowOff>
        </xdr:from>
        <xdr:to>
          <xdr:col>2</xdr:col>
          <xdr:colOff>419100</xdr:colOff>
          <xdr:row>180</xdr:row>
          <xdr:rowOff>222250</xdr:rowOff>
        </xdr:to>
        <xdr:sp macro="" textlink="">
          <xdr:nvSpPr>
            <xdr:cNvPr id="2087" name="CheckBox25"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180</xdr:row>
          <xdr:rowOff>19050</xdr:rowOff>
        </xdr:from>
        <xdr:to>
          <xdr:col>2</xdr:col>
          <xdr:colOff>419100</xdr:colOff>
          <xdr:row>180</xdr:row>
          <xdr:rowOff>222250</xdr:rowOff>
        </xdr:to>
        <xdr:sp macro="" textlink="">
          <xdr:nvSpPr>
            <xdr:cNvPr id="2088" name="CheckBox26"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180</xdr:row>
          <xdr:rowOff>19050</xdr:rowOff>
        </xdr:from>
        <xdr:to>
          <xdr:col>2</xdr:col>
          <xdr:colOff>419100</xdr:colOff>
          <xdr:row>180</xdr:row>
          <xdr:rowOff>222250</xdr:rowOff>
        </xdr:to>
        <xdr:sp macro="" textlink="">
          <xdr:nvSpPr>
            <xdr:cNvPr id="2089" name="CheckBox27"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201</xdr:row>
          <xdr:rowOff>50800</xdr:rowOff>
        </xdr:from>
        <xdr:to>
          <xdr:col>2</xdr:col>
          <xdr:colOff>336550</xdr:colOff>
          <xdr:row>201</xdr:row>
          <xdr:rowOff>184150</xdr:rowOff>
        </xdr:to>
        <xdr:sp macro="" textlink="">
          <xdr:nvSpPr>
            <xdr:cNvPr id="2090" name="OptionButton15"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202</xdr:row>
          <xdr:rowOff>50800</xdr:rowOff>
        </xdr:from>
        <xdr:to>
          <xdr:col>2</xdr:col>
          <xdr:colOff>355600</xdr:colOff>
          <xdr:row>202</xdr:row>
          <xdr:rowOff>190500</xdr:rowOff>
        </xdr:to>
        <xdr:sp macro="" textlink="">
          <xdr:nvSpPr>
            <xdr:cNvPr id="2091" name="OptionButton16"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203</xdr:row>
          <xdr:rowOff>50800</xdr:rowOff>
        </xdr:from>
        <xdr:to>
          <xdr:col>2</xdr:col>
          <xdr:colOff>355600</xdr:colOff>
          <xdr:row>203</xdr:row>
          <xdr:rowOff>190500</xdr:rowOff>
        </xdr:to>
        <xdr:sp macro="" textlink="">
          <xdr:nvSpPr>
            <xdr:cNvPr id="2092" name="OptionButton17"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228</xdr:row>
          <xdr:rowOff>50800</xdr:rowOff>
        </xdr:from>
        <xdr:to>
          <xdr:col>2</xdr:col>
          <xdr:colOff>336550</xdr:colOff>
          <xdr:row>228</xdr:row>
          <xdr:rowOff>184150</xdr:rowOff>
        </xdr:to>
        <xdr:sp macro="" textlink="">
          <xdr:nvSpPr>
            <xdr:cNvPr id="2093" name="OptionButton18"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229</xdr:row>
          <xdr:rowOff>50800</xdr:rowOff>
        </xdr:from>
        <xdr:to>
          <xdr:col>2</xdr:col>
          <xdr:colOff>355600</xdr:colOff>
          <xdr:row>229</xdr:row>
          <xdr:rowOff>190500</xdr:rowOff>
        </xdr:to>
        <xdr:sp macro="" textlink="">
          <xdr:nvSpPr>
            <xdr:cNvPr id="2094" name="OptionButton19"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230</xdr:row>
          <xdr:rowOff>50800</xdr:rowOff>
        </xdr:from>
        <xdr:to>
          <xdr:col>2</xdr:col>
          <xdr:colOff>355600</xdr:colOff>
          <xdr:row>230</xdr:row>
          <xdr:rowOff>190500</xdr:rowOff>
        </xdr:to>
        <xdr:sp macro="" textlink="">
          <xdr:nvSpPr>
            <xdr:cNvPr id="2095" name="OptionButton20"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243</xdr:row>
          <xdr:rowOff>50800</xdr:rowOff>
        </xdr:from>
        <xdr:to>
          <xdr:col>2</xdr:col>
          <xdr:colOff>336550</xdr:colOff>
          <xdr:row>243</xdr:row>
          <xdr:rowOff>184150</xdr:rowOff>
        </xdr:to>
        <xdr:sp macro="" textlink="">
          <xdr:nvSpPr>
            <xdr:cNvPr id="2096" name="OptionButton21" hidden="1">
              <a:extLst>
                <a:ext uri="{63B3BB69-23CF-44E3-9099-C40C66FF867C}">
                  <a14:compatExt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244</xdr:row>
          <xdr:rowOff>50800</xdr:rowOff>
        </xdr:from>
        <xdr:to>
          <xdr:col>2</xdr:col>
          <xdr:colOff>355600</xdr:colOff>
          <xdr:row>244</xdr:row>
          <xdr:rowOff>190500</xdr:rowOff>
        </xdr:to>
        <xdr:sp macro="" textlink="">
          <xdr:nvSpPr>
            <xdr:cNvPr id="2097" name="OptionButton22" hidden="1">
              <a:extLst>
                <a:ext uri="{63B3BB69-23CF-44E3-9099-C40C66FF867C}">
                  <a14:compatExt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245</xdr:row>
          <xdr:rowOff>50800</xdr:rowOff>
        </xdr:from>
        <xdr:to>
          <xdr:col>2</xdr:col>
          <xdr:colOff>355600</xdr:colOff>
          <xdr:row>245</xdr:row>
          <xdr:rowOff>190500</xdr:rowOff>
        </xdr:to>
        <xdr:sp macro="" textlink="">
          <xdr:nvSpPr>
            <xdr:cNvPr id="2098" name="OptionButton23" hidden="1">
              <a:extLst>
                <a:ext uri="{63B3BB69-23CF-44E3-9099-C40C66FF867C}">
                  <a14:compatExt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257</xdr:row>
          <xdr:rowOff>50800</xdr:rowOff>
        </xdr:from>
        <xdr:to>
          <xdr:col>2</xdr:col>
          <xdr:colOff>355600</xdr:colOff>
          <xdr:row>257</xdr:row>
          <xdr:rowOff>190500</xdr:rowOff>
        </xdr:to>
        <xdr:sp macro="" textlink="">
          <xdr:nvSpPr>
            <xdr:cNvPr id="2099" name="OptionButton24" hidden="1">
              <a:extLst>
                <a:ext uri="{63B3BB69-23CF-44E3-9099-C40C66FF867C}">
                  <a14:compatExt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258</xdr:row>
          <xdr:rowOff>50800</xdr:rowOff>
        </xdr:from>
        <xdr:to>
          <xdr:col>2</xdr:col>
          <xdr:colOff>355600</xdr:colOff>
          <xdr:row>258</xdr:row>
          <xdr:rowOff>190500</xdr:rowOff>
        </xdr:to>
        <xdr:sp macro="" textlink="">
          <xdr:nvSpPr>
            <xdr:cNvPr id="2100" name="OptionButton25" hidden="1">
              <a:extLst>
                <a:ext uri="{63B3BB69-23CF-44E3-9099-C40C66FF867C}">
                  <a14:compatExt spid="_x0000_s2100"/>
                </a:ext>
                <a:ext uri="{FF2B5EF4-FFF2-40B4-BE49-F238E27FC236}">
                  <a16:creationId xmlns:a16="http://schemas.microsoft.com/office/drawing/2014/main" id="{00000000-0008-0000-02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259</xdr:row>
          <xdr:rowOff>50800</xdr:rowOff>
        </xdr:from>
        <xdr:to>
          <xdr:col>2</xdr:col>
          <xdr:colOff>355600</xdr:colOff>
          <xdr:row>259</xdr:row>
          <xdr:rowOff>190500</xdr:rowOff>
        </xdr:to>
        <xdr:sp macro="" textlink="">
          <xdr:nvSpPr>
            <xdr:cNvPr id="2101" name="OptionButton26" hidden="1">
              <a:extLst>
                <a:ext uri="{63B3BB69-23CF-44E3-9099-C40C66FF867C}">
                  <a14:compatExt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270</xdr:row>
          <xdr:rowOff>50800</xdr:rowOff>
        </xdr:from>
        <xdr:to>
          <xdr:col>2</xdr:col>
          <xdr:colOff>355600</xdr:colOff>
          <xdr:row>270</xdr:row>
          <xdr:rowOff>190500</xdr:rowOff>
        </xdr:to>
        <xdr:sp macro="" textlink="">
          <xdr:nvSpPr>
            <xdr:cNvPr id="2102" name="OptionButton27" hidden="1">
              <a:extLst>
                <a:ext uri="{63B3BB69-23CF-44E3-9099-C40C66FF867C}">
                  <a14:compatExt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271</xdr:row>
          <xdr:rowOff>50800</xdr:rowOff>
        </xdr:from>
        <xdr:to>
          <xdr:col>2</xdr:col>
          <xdr:colOff>355600</xdr:colOff>
          <xdr:row>271</xdr:row>
          <xdr:rowOff>190500</xdr:rowOff>
        </xdr:to>
        <xdr:sp macro="" textlink="">
          <xdr:nvSpPr>
            <xdr:cNvPr id="2103" name="OptionButton28"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272</xdr:row>
          <xdr:rowOff>50800</xdr:rowOff>
        </xdr:from>
        <xdr:to>
          <xdr:col>2</xdr:col>
          <xdr:colOff>355600</xdr:colOff>
          <xdr:row>272</xdr:row>
          <xdr:rowOff>190500</xdr:rowOff>
        </xdr:to>
        <xdr:sp macro="" textlink="">
          <xdr:nvSpPr>
            <xdr:cNvPr id="2104" name="OptionButton29"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285</xdr:row>
          <xdr:rowOff>50800</xdr:rowOff>
        </xdr:from>
        <xdr:to>
          <xdr:col>2</xdr:col>
          <xdr:colOff>336550</xdr:colOff>
          <xdr:row>285</xdr:row>
          <xdr:rowOff>184150</xdr:rowOff>
        </xdr:to>
        <xdr:sp macro="" textlink="">
          <xdr:nvSpPr>
            <xdr:cNvPr id="2105" name="OptionButton30"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286</xdr:row>
          <xdr:rowOff>50800</xdr:rowOff>
        </xdr:from>
        <xdr:to>
          <xdr:col>2</xdr:col>
          <xdr:colOff>355600</xdr:colOff>
          <xdr:row>286</xdr:row>
          <xdr:rowOff>190500</xdr:rowOff>
        </xdr:to>
        <xdr:sp macro="" textlink="">
          <xdr:nvSpPr>
            <xdr:cNvPr id="2106" name="OptionButton31"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287</xdr:row>
          <xdr:rowOff>50800</xdr:rowOff>
        </xdr:from>
        <xdr:to>
          <xdr:col>2</xdr:col>
          <xdr:colOff>355600</xdr:colOff>
          <xdr:row>287</xdr:row>
          <xdr:rowOff>190500</xdr:rowOff>
        </xdr:to>
        <xdr:sp macro="" textlink="">
          <xdr:nvSpPr>
            <xdr:cNvPr id="2107" name="OptionButton32" hidden="1">
              <a:extLst>
                <a:ext uri="{63B3BB69-23CF-44E3-9099-C40C66FF867C}">
                  <a14:compatExt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309</xdr:row>
          <xdr:rowOff>50800</xdr:rowOff>
        </xdr:from>
        <xdr:to>
          <xdr:col>2</xdr:col>
          <xdr:colOff>336550</xdr:colOff>
          <xdr:row>309</xdr:row>
          <xdr:rowOff>184150</xdr:rowOff>
        </xdr:to>
        <xdr:sp macro="" textlink="">
          <xdr:nvSpPr>
            <xdr:cNvPr id="2108" name="OptionButton33" hidden="1">
              <a:extLst>
                <a:ext uri="{63B3BB69-23CF-44E3-9099-C40C66FF867C}">
                  <a14:compatExt spid="_x0000_s2108"/>
                </a:ext>
                <a:ext uri="{FF2B5EF4-FFF2-40B4-BE49-F238E27FC236}">
                  <a16:creationId xmlns:a16="http://schemas.microsoft.com/office/drawing/2014/main" id="{00000000-0008-0000-02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310</xdr:row>
          <xdr:rowOff>50800</xdr:rowOff>
        </xdr:from>
        <xdr:to>
          <xdr:col>2</xdr:col>
          <xdr:colOff>355600</xdr:colOff>
          <xdr:row>310</xdr:row>
          <xdr:rowOff>190500</xdr:rowOff>
        </xdr:to>
        <xdr:sp macro="" textlink="">
          <xdr:nvSpPr>
            <xdr:cNvPr id="2109" name="OptionButton34" hidden="1">
              <a:extLst>
                <a:ext uri="{63B3BB69-23CF-44E3-9099-C40C66FF867C}">
                  <a14:compatExt spid="_x0000_s2109"/>
                </a:ext>
                <a:ext uri="{FF2B5EF4-FFF2-40B4-BE49-F238E27FC236}">
                  <a16:creationId xmlns:a16="http://schemas.microsoft.com/office/drawing/2014/main" id="{00000000-0008-0000-02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322</xdr:row>
          <xdr:rowOff>50800</xdr:rowOff>
        </xdr:from>
        <xdr:to>
          <xdr:col>2</xdr:col>
          <xdr:colOff>355600</xdr:colOff>
          <xdr:row>322</xdr:row>
          <xdr:rowOff>190500</xdr:rowOff>
        </xdr:to>
        <xdr:sp macro="" textlink="">
          <xdr:nvSpPr>
            <xdr:cNvPr id="2110" name="OptionButton35" hidden="1">
              <a:extLst>
                <a:ext uri="{63B3BB69-23CF-44E3-9099-C40C66FF867C}">
                  <a14:compatExt spid="_x0000_s2110"/>
                </a:ext>
                <a:ext uri="{FF2B5EF4-FFF2-40B4-BE49-F238E27FC236}">
                  <a16:creationId xmlns:a16="http://schemas.microsoft.com/office/drawing/2014/main" id="{00000000-0008-0000-02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323</xdr:row>
          <xdr:rowOff>50800</xdr:rowOff>
        </xdr:from>
        <xdr:to>
          <xdr:col>2</xdr:col>
          <xdr:colOff>355600</xdr:colOff>
          <xdr:row>323</xdr:row>
          <xdr:rowOff>190500</xdr:rowOff>
        </xdr:to>
        <xdr:sp macro="" textlink="">
          <xdr:nvSpPr>
            <xdr:cNvPr id="2111" name="OptionButton36" hidden="1">
              <a:extLst>
                <a:ext uri="{63B3BB69-23CF-44E3-9099-C40C66FF867C}">
                  <a14:compatExt spid="_x0000_s2111"/>
                </a:ext>
                <a:ext uri="{FF2B5EF4-FFF2-40B4-BE49-F238E27FC236}">
                  <a16:creationId xmlns:a16="http://schemas.microsoft.com/office/drawing/2014/main" id="{00000000-0008-0000-02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324</xdr:row>
          <xdr:rowOff>50800</xdr:rowOff>
        </xdr:from>
        <xdr:to>
          <xdr:col>2</xdr:col>
          <xdr:colOff>355600</xdr:colOff>
          <xdr:row>324</xdr:row>
          <xdr:rowOff>190500</xdr:rowOff>
        </xdr:to>
        <xdr:sp macro="" textlink="">
          <xdr:nvSpPr>
            <xdr:cNvPr id="2112" name="OptionButton37" hidden="1">
              <a:extLst>
                <a:ext uri="{63B3BB69-23CF-44E3-9099-C40C66FF867C}">
                  <a14:compatExt spid="_x0000_s2112"/>
                </a:ext>
                <a:ext uri="{FF2B5EF4-FFF2-40B4-BE49-F238E27FC236}">
                  <a16:creationId xmlns:a16="http://schemas.microsoft.com/office/drawing/2014/main" id="{00000000-0008-0000-02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325</xdr:row>
          <xdr:rowOff>50800</xdr:rowOff>
        </xdr:from>
        <xdr:to>
          <xdr:col>2</xdr:col>
          <xdr:colOff>355600</xdr:colOff>
          <xdr:row>325</xdr:row>
          <xdr:rowOff>190500</xdr:rowOff>
        </xdr:to>
        <xdr:sp macro="" textlink="">
          <xdr:nvSpPr>
            <xdr:cNvPr id="2113" name="OptionButton38" hidden="1">
              <a:extLst>
                <a:ext uri="{63B3BB69-23CF-44E3-9099-C40C66FF867C}">
                  <a14:compatExt spid="_x0000_s2113"/>
                </a:ext>
                <a:ext uri="{FF2B5EF4-FFF2-40B4-BE49-F238E27FC236}">
                  <a16:creationId xmlns:a16="http://schemas.microsoft.com/office/drawing/2014/main" id="{00000000-0008-0000-02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332</xdr:row>
          <xdr:rowOff>50800</xdr:rowOff>
        </xdr:from>
        <xdr:to>
          <xdr:col>2</xdr:col>
          <xdr:colOff>355600</xdr:colOff>
          <xdr:row>332</xdr:row>
          <xdr:rowOff>190500</xdr:rowOff>
        </xdr:to>
        <xdr:sp macro="" textlink="">
          <xdr:nvSpPr>
            <xdr:cNvPr id="2114" name="OptionButton39" hidden="1">
              <a:extLst>
                <a:ext uri="{63B3BB69-23CF-44E3-9099-C40C66FF867C}">
                  <a14:compatExt spid="_x0000_s2114"/>
                </a:ext>
                <a:ext uri="{FF2B5EF4-FFF2-40B4-BE49-F238E27FC236}">
                  <a16:creationId xmlns:a16="http://schemas.microsoft.com/office/drawing/2014/main" id="{00000000-0008-0000-02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333</xdr:row>
          <xdr:rowOff>50800</xdr:rowOff>
        </xdr:from>
        <xdr:to>
          <xdr:col>2</xdr:col>
          <xdr:colOff>355600</xdr:colOff>
          <xdr:row>333</xdr:row>
          <xdr:rowOff>190500</xdr:rowOff>
        </xdr:to>
        <xdr:sp macro="" textlink="">
          <xdr:nvSpPr>
            <xdr:cNvPr id="2115" name="OptionButton40" hidden="1">
              <a:extLst>
                <a:ext uri="{63B3BB69-23CF-44E3-9099-C40C66FF867C}">
                  <a14:compatExt spid="_x0000_s2115"/>
                </a:ext>
                <a:ext uri="{FF2B5EF4-FFF2-40B4-BE49-F238E27FC236}">
                  <a16:creationId xmlns:a16="http://schemas.microsoft.com/office/drawing/2014/main" id="{00000000-0008-0000-02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345</xdr:row>
          <xdr:rowOff>50800</xdr:rowOff>
        </xdr:from>
        <xdr:to>
          <xdr:col>2</xdr:col>
          <xdr:colOff>355600</xdr:colOff>
          <xdr:row>345</xdr:row>
          <xdr:rowOff>190500</xdr:rowOff>
        </xdr:to>
        <xdr:sp macro="" textlink="">
          <xdr:nvSpPr>
            <xdr:cNvPr id="2116" name="OptionButton41" hidden="1">
              <a:extLst>
                <a:ext uri="{63B3BB69-23CF-44E3-9099-C40C66FF867C}">
                  <a14:compatExt spid="_x0000_s2116"/>
                </a:ext>
                <a:ext uri="{FF2B5EF4-FFF2-40B4-BE49-F238E27FC236}">
                  <a16:creationId xmlns:a16="http://schemas.microsoft.com/office/drawing/2014/main" id="{00000000-0008-0000-02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346</xdr:row>
          <xdr:rowOff>50800</xdr:rowOff>
        </xdr:from>
        <xdr:to>
          <xdr:col>2</xdr:col>
          <xdr:colOff>355600</xdr:colOff>
          <xdr:row>346</xdr:row>
          <xdr:rowOff>190500</xdr:rowOff>
        </xdr:to>
        <xdr:sp macro="" textlink="">
          <xdr:nvSpPr>
            <xdr:cNvPr id="2117" name="OptionButton42" hidden="1">
              <a:extLst>
                <a:ext uri="{63B3BB69-23CF-44E3-9099-C40C66FF867C}">
                  <a14:compatExt spid="_x0000_s2117"/>
                </a:ext>
                <a:ext uri="{FF2B5EF4-FFF2-40B4-BE49-F238E27FC236}">
                  <a16:creationId xmlns:a16="http://schemas.microsoft.com/office/drawing/2014/main" id="{00000000-0008-0000-02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105</xdr:row>
          <xdr:rowOff>19050</xdr:rowOff>
        </xdr:from>
        <xdr:to>
          <xdr:col>2</xdr:col>
          <xdr:colOff>412750</xdr:colOff>
          <xdr:row>106</xdr:row>
          <xdr:rowOff>19050</xdr:rowOff>
        </xdr:to>
        <xdr:sp macro="" textlink="">
          <xdr:nvSpPr>
            <xdr:cNvPr id="2122" name="CheckBox28" hidden="1">
              <a:extLst>
                <a:ext uri="{63B3BB69-23CF-44E3-9099-C40C66FF867C}">
                  <a14:compatExt spid="_x0000_s2122"/>
                </a:ext>
                <a:ext uri="{FF2B5EF4-FFF2-40B4-BE49-F238E27FC236}">
                  <a16:creationId xmlns:a16="http://schemas.microsoft.com/office/drawing/2014/main" id="{00000000-0008-0000-02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106</xdr:row>
          <xdr:rowOff>114300</xdr:rowOff>
        </xdr:from>
        <xdr:to>
          <xdr:col>2</xdr:col>
          <xdr:colOff>419100</xdr:colOff>
          <xdr:row>106</xdr:row>
          <xdr:rowOff>317500</xdr:rowOff>
        </xdr:to>
        <xdr:sp macro="" textlink="">
          <xdr:nvSpPr>
            <xdr:cNvPr id="2123" name="CheckBox29" hidden="1">
              <a:extLst>
                <a:ext uri="{63B3BB69-23CF-44E3-9099-C40C66FF867C}">
                  <a14:compatExt spid="_x0000_s2123"/>
                </a:ext>
                <a:ext uri="{FF2B5EF4-FFF2-40B4-BE49-F238E27FC236}">
                  <a16:creationId xmlns:a16="http://schemas.microsoft.com/office/drawing/2014/main" id="{00000000-0008-0000-02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107</xdr:row>
          <xdr:rowOff>114300</xdr:rowOff>
        </xdr:from>
        <xdr:to>
          <xdr:col>2</xdr:col>
          <xdr:colOff>419100</xdr:colOff>
          <xdr:row>107</xdr:row>
          <xdr:rowOff>317500</xdr:rowOff>
        </xdr:to>
        <xdr:sp macro="" textlink="">
          <xdr:nvSpPr>
            <xdr:cNvPr id="2124" name="CheckBox30" hidden="1">
              <a:extLst>
                <a:ext uri="{63B3BB69-23CF-44E3-9099-C40C66FF867C}">
                  <a14:compatExt spid="_x0000_s2124"/>
                </a:ext>
                <a:ext uri="{FF2B5EF4-FFF2-40B4-BE49-F238E27FC236}">
                  <a16:creationId xmlns:a16="http://schemas.microsoft.com/office/drawing/2014/main" id="{00000000-0008-0000-02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108</xdr:row>
          <xdr:rowOff>12700</xdr:rowOff>
        </xdr:from>
        <xdr:to>
          <xdr:col>2</xdr:col>
          <xdr:colOff>419100</xdr:colOff>
          <xdr:row>109</xdr:row>
          <xdr:rowOff>12700</xdr:rowOff>
        </xdr:to>
        <xdr:sp macro="" textlink="">
          <xdr:nvSpPr>
            <xdr:cNvPr id="2125" name="CheckBox31" hidden="1">
              <a:extLst>
                <a:ext uri="{63B3BB69-23CF-44E3-9099-C40C66FF867C}">
                  <a14:compatExt spid="_x0000_s2125"/>
                </a:ext>
                <a:ext uri="{FF2B5EF4-FFF2-40B4-BE49-F238E27FC236}">
                  <a16:creationId xmlns:a16="http://schemas.microsoft.com/office/drawing/2014/main" id="{00000000-0008-0000-02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124</xdr:row>
          <xdr:rowOff>114300</xdr:rowOff>
        </xdr:from>
        <xdr:to>
          <xdr:col>2</xdr:col>
          <xdr:colOff>419100</xdr:colOff>
          <xdr:row>124</xdr:row>
          <xdr:rowOff>317500</xdr:rowOff>
        </xdr:to>
        <xdr:sp macro="" textlink="">
          <xdr:nvSpPr>
            <xdr:cNvPr id="2126" name="CheckBox32" hidden="1">
              <a:extLst>
                <a:ext uri="{63B3BB69-23CF-44E3-9099-C40C66FF867C}">
                  <a14:compatExt spid="_x0000_s2126"/>
                </a:ext>
                <a:ext uri="{FF2B5EF4-FFF2-40B4-BE49-F238E27FC236}">
                  <a16:creationId xmlns:a16="http://schemas.microsoft.com/office/drawing/2014/main" id="{00000000-0008-0000-02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214</xdr:row>
          <xdr:rowOff>19050</xdr:rowOff>
        </xdr:from>
        <xdr:to>
          <xdr:col>2</xdr:col>
          <xdr:colOff>419100</xdr:colOff>
          <xdr:row>215</xdr:row>
          <xdr:rowOff>19050</xdr:rowOff>
        </xdr:to>
        <xdr:sp macro="" textlink="">
          <xdr:nvSpPr>
            <xdr:cNvPr id="2127" name="CheckBox4" hidden="1">
              <a:extLst>
                <a:ext uri="{63B3BB69-23CF-44E3-9099-C40C66FF867C}">
                  <a14:compatExt spid="_x0000_s2127"/>
                </a:ext>
                <a:ext uri="{FF2B5EF4-FFF2-40B4-BE49-F238E27FC236}">
                  <a16:creationId xmlns:a16="http://schemas.microsoft.com/office/drawing/2014/main" id="{00000000-0008-0000-02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215</xdr:row>
          <xdr:rowOff>19050</xdr:rowOff>
        </xdr:from>
        <xdr:to>
          <xdr:col>2</xdr:col>
          <xdr:colOff>419100</xdr:colOff>
          <xdr:row>216</xdr:row>
          <xdr:rowOff>19050</xdr:rowOff>
        </xdr:to>
        <xdr:sp macro="" textlink="">
          <xdr:nvSpPr>
            <xdr:cNvPr id="2128" name="CheckBox33" hidden="1">
              <a:extLst>
                <a:ext uri="{63B3BB69-23CF-44E3-9099-C40C66FF867C}">
                  <a14:compatExt spid="_x0000_s2128"/>
                </a:ext>
                <a:ext uri="{FF2B5EF4-FFF2-40B4-BE49-F238E27FC236}">
                  <a16:creationId xmlns:a16="http://schemas.microsoft.com/office/drawing/2014/main" id="{00000000-0008-0000-02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216</xdr:row>
          <xdr:rowOff>19050</xdr:rowOff>
        </xdr:from>
        <xdr:to>
          <xdr:col>2</xdr:col>
          <xdr:colOff>419100</xdr:colOff>
          <xdr:row>217</xdr:row>
          <xdr:rowOff>19050</xdr:rowOff>
        </xdr:to>
        <xdr:sp macro="" textlink="">
          <xdr:nvSpPr>
            <xdr:cNvPr id="2129" name="CheckBox34" hidden="1">
              <a:extLst>
                <a:ext uri="{63B3BB69-23CF-44E3-9099-C40C66FF867C}">
                  <a14:compatExt spid="_x0000_s2129"/>
                </a:ext>
                <a:ext uri="{FF2B5EF4-FFF2-40B4-BE49-F238E27FC236}">
                  <a16:creationId xmlns:a16="http://schemas.microsoft.com/office/drawing/2014/main" id="{00000000-0008-0000-02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262</xdr:row>
          <xdr:rowOff>50800</xdr:rowOff>
        </xdr:from>
        <xdr:to>
          <xdr:col>3</xdr:col>
          <xdr:colOff>355600</xdr:colOff>
          <xdr:row>262</xdr:row>
          <xdr:rowOff>190500</xdr:rowOff>
        </xdr:to>
        <xdr:sp macro="" textlink="">
          <xdr:nvSpPr>
            <xdr:cNvPr id="2130" name="OptionButton43" hidden="1">
              <a:extLst>
                <a:ext uri="{63B3BB69-23CF-44E3-9099-C40C66FF867C}">
                  <a14:compatExt spid="_x0000_s2130"/>
                </a:ext>
                <a:ext uri="{FF2B5EF4-FFF2-40B4-BE49-F238E27FC236}">
                  <a16:creationId xmlns:a16="http://schemas.microsoft.com/office/drawing/2014/main" id="{00000000-0008-0000-02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263</xdr:row>
          <xdr:rowOff>50800</xdr:rowOff>
        </xdr:from>
        <xdr:to>
          <xdr:col>3</xdr:col>
          <xdr:colOff>355600</xdr:colOff>
          <xdr:row>263</xdr:row>
          <xdr:rowOff>190500</xdr:rowOff>
        </xdr:to>
        <xdr:sp macro="" textlink="">
          <xdr:nvSpPr>
            <xdr:cNvPr id="2131" name="OptionButton44" hidden="1">
              <a:extLst>
                <a:ext uri="{63B3BB69-23CF-44E3-9099-C40C66FF867C}">
                  <a14:compatExt spid="_x0000_s2131"/>
                </a:ext>
                <a:ext uri="{FF2B5EF4-FFF2-40B4-BE49-F238E27FC236}">
                  <a16:creationId xmlns:a16="http://schemas.microsoft.com/office/drawing/2014/main" id="{00000000-0008-0000-02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358</xdr:row>
          <xdr:rowOff>50800</xdr:rowOff>
        </xdr:from>
        <xdr:to>
          <xdr:col>2</xdr:col>
          <xdr:colOff>355600</xdr:colOff>
          <xdr:row>358</xdr:row>
          <xdr:rowOff>190500</xdr:rowOff>
        </xdr:to>
        <xdr:sp macro="" textlink="">
          <xdr:nvSpPr>
            <xdr:cNvPr id="2132" name="OptionButton45" hidden="1">
              <a:extLst>
                <a:ext uri="{63B3BB69-23CF-44E3-9099-C40C66FF867C}">
                  <a14:compatExt spid="_x0000_s2132"/>
                </a:ext>
                <a:ext uri="{FF2B5EF4-FFF2-40B4-BE49-F238E27FC236}">
                  <a16:creationId xmlns:a16="http://schemas.microsoft.com/office/drawing/2014/main" id="{00000000-0008-0000-02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359</xdr:row>
          <xdr:rowOff>50800</xdr:rowOff>
        </xdr:from>
        <xdr:to>
          <xdr:col>2</xdr:col>
          <xdr:colOff>355600</xdr:colOff>
          <xdr:row>359</xdr:row>
          <xdr:rowOff>190500</xdr:rowOff>
        </xdr:to>
        <xdr:sp macro="" textlink="">
          <xdr:nvSpPr>
            <xdr:cNvPr id="2133" name="OptionButton46" hidden="1">
              <a:extLst>
                <a:ext uri="{63B3BB69-23CF-44E3-9099-C40C66FF867C}">
                  <a14:compatExt spid="_x0000_s2133"/>
                </a:ext>
                <a:ext uri="{FF2B5EF4-FFF2-40B4-BE49-F238E27FC236}">
                  <a16:creationId xmlns:a16="http://schemas.microsoft.com/office/drawing/2014/main" id="{00000000-0008-0000-02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384</xdr:row>
          <xdr:rowOff>50800</xdr:rowOff>
        </xdr:from>
        <xdr:to>
          <xdr:col>2</xdr:col>
          <xdr:colOff>336550</xdr:colOff>
          <xdr:row>384</xdr:row>
          <xdr:rowOff>184150</xdr:rowOff>
        </xdr:to>
        <xdr:sp macro="" textlink="">
          <xdr:nvSpPr>
            <xdr:cNvPr id="2134" name="OptionButton47" hidden="1">
              <a:extLst>
                <a:ext uri="{63B3BB69-23CF-44E3-9099-C40C66FF867C}">
                  <a14:compatExt spid="_x0000_s2134"/>
                </a:ext>
                <a:ext uri="{FF2B5EF4-FFF2-40B4-BE49-F238E27FC236}">
                  <a16:creationId xmlns:a16="http://schemas.microsoft.com/office/drawing/2014/main" id="{00000000-0008-0000-02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385</xdr:row>
          <xdr:rowOff>50800</xdr:rowOff>
        </xdr:from>
        <xdr:to>
          <xdr:col>2</xdr:col>
          <xdr:colOff>355600</xdr:colOff>
          <xdr:row>385</xdr:row>
          <xdr:rowOff>190500</xdr:rowOff>
        </xdr:to>
        <xdr:sp macro="" textlink="">
          <xdr:nvSpPr>
            <xdr:cNvPr id="2135" name="OptionButton48" hidden="1">
              <a:extLst>
                <a:ext uri="{63B3BB69-23CF-44E3-9099-C40C66FF867C}">
                  <a14:compatExt spid="_x0000_s2135"/>
                </a:ext>
                <a:ext uri="{FF2B5EF4-FFF2-40B4-BE49-F238E27FC236}">
                  <a16:creationId xmlns:a16="http://schemas.microsoft.com/office/drawing/2014/main" id="{00000000-0008-0000-02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397</xdr:row>
          <xdr:rowOff>50800</xdr:rowOff>
        </xdr:from>
        <xdr:to>
          <xdr:col>2</xdr:col>
          <xdr:colOff>355600</xdr:colOff>
          <xdr:row>397</xdr:row>
          <xdr:rowOff>190500</xdr:rowOff>
        </xdr:to>
        <xdr:sp macro="" textlink="">
          <xdr:nvSpPr>
            <xdr:cNvPr id="2136" name="OptionButton49" hidden="1">
              <a:extLst>
                <a:ext uri="{63B3BB69-23CF-44E3-9099-C40C66FF867C}">
                  <a14:compatExt spid="_x0000_s2136"/>
                </a:ext>
                <a:ext uri="{FF2B5EF4-FFF2-40B4-BE49-F238E27FC236}">
                  <a16:creationId xmlns:a16="http://schemas.microsoft.com/office/drawing/2014/main" id="{00000000-0008-0000-02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398</xdr:row>
          <xdr:rowOff>50800</xdr:rowOff>
        </xdr:from>
        <xdr:to>
          <xdr:col>2</xdr:col>
          <xdr:colOff>355600</xdr:colOff>
          <xdr:row>398</xdr:row>
          <xdr:rowOff>190500</xdr:rowOff>
        </xdr:to>
        <xdr:sp macro="" textlink="">
          <xdr:nvSpPr>
            <xdr:cNvPr id="2137" name="OptionButton50" hidden="1">
              <a:extLst>
                <a:ext uri="{63B3BB69-23CF-44E3-9099-C40C66FF867C}">
                  <a14:compatExt spid="_x0000_s2137"/>
                </a:ext>
                <a:ext uri="{FF2B5EF4-FFF2-40B4-BE49-F238E27FC236}">
                  <a16:creationId xmlns:a16="http://schemas.microsoft.com/office/drawing/2014/main" id="{00000000-0008-0000-02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401</xdr:row>
          <xdr:rowOff>50800</xdr:rowOff>
        </xdr:from>
        <xdr:to>
          <xdr:col>2</xdr:col>
          <xdr:colOff>355600</xdr:colOff>
          <xdr:row>401</xdr:row>
          <xdr:rowOff>190500</xdr:rowOff>
        </xdr:to>
        <xdr:sp macro="" textlink="">
          <xdr:nvSpPr>
            <xdr:cNvPr id="2141" name="OptionButton51" hidden="1">
              <a:extLst>
                <a:ext uri="{63B3BB69-23CF-44E3-9099-C40C66FF867C}">
                  <a14:compatExt spid="_x0000_s2141"/>
                </a:ext>
                <a:ext uri="{FF2B5EF4-FFF2-40B4-BE49-F238E27FC236}">
                  <a16:creationId xmlns:a16="http://schemas.microsoft.com/office/drawing/2014/main" id="{00000000-0008-0000-0200-00005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402</xdr:row>
          <xdr:rowOff>50800</xdr:rowOff>
        </xdr:from>
        <xdr:to>
          <xdr:col>2</xdr:col>
          <xdr:colOff>355600</xdr:colOff>
          <xdr:row>402</xdr:row>
          <xdr:rowOff>190500</xdr:rowOff>
        </xdr:to>
        <xdr:sp macro="" textlink="">
          <xdr:nvSpPr>
            <xdr:cNvPr id="2142" name="OptionButton52" hidden="1">
              <a:extLst>
                <a:ext uri="{63B3BB69-23CF-44E3-9099-C40C66FF867C}">
                  <a14:compatExt spid="_x0000_s2142"/>
                </a:ext>
                <a:ext uri="{FF2B5EF4-FFF2-40B4-BE49-F238E27FC236}">
                  <a16:creationId xmlns:a16="http://schemas.microsoft.com/office/drawing/2014/main" id="{00000000-0008-0000-0200-00005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405</xdr:row>
          <xdr:rowOff>50800</xdr:rowOff>
        </xdr:from>
        <xdr:to>
          <xdr:col>2</xdr:col>
          <xdr:colOff>355600</xdr:colOff>
          <xdr:row>405</xdr:row>
          <xdr:rowOff>190500</xdr:rowOff>
        </xdr:to>
        <xdr:sp macro="" textlink="">
          <xdr:nvSpPr>
            <xdr:cNvPr id="2143" name="OptionButton53" hidden="1">
              <a:extLst>
                <a:ext uri="{63B3BB69-23CF-44E3-9099-C40C66FF867C}">
                  <a14:compatExt spid="_x0000_s2143"/>
                </a:ext>
                <a:ext uri="{FF2B5EF4-FFF2-40B4-BE49-F238E27FC236}">
                  <a16:creationId xmlns:a16="http://schemas.microsoft.com/office/drawing/2014/main" id="{00000000-0008-0000-02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403</xdr:row>
          <xdr:rowOff>50800</xdr:rowOff>
        </xdr:from>
        <xdr:to>
          <xdr:col>2</xdr:col>
          <xdr:colOff>355600</xdr:colOff>
          <xdr:row>403</xdr:row>
          <xdr:rowOff>190500</xdr:rowOff>
        </xdr:to>
        <xdr:sp macro="" textlink="">
          <xdr:nvSpPr>
            <xdr:cNvPr id="2144" name="OptionButton54" hidden="1">
              <a:extLst>
                <a:ext uri="{63B3BB69-23CF-44E3-9099-C40C66FF867C}">
                  <a14:compatExt spid="_x0000_s2144"/>
                </a:ext>
                <a:ext uri="{FF2B5EF4-FFF2-40B4-BE49-F238E27FC236}">
                  <a16:creationId xmlns:a16="http://schemas.microsoft.com/office/drawing/2014/main" id="{00000000-0008-0000-02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404</xdr:row>
          <xdr:rowOff>50800</xdr:rowOff>
        </xdr:from>
        <xdr:to>
          <xdr:col>2</xdr:col>
          <xdr:colOff>355600</xdr:colOff>
          <xdr:row>404</xdr:row>
          <xdr:rowOff>190500</xdr:rowOff>
        </xdr:to>
        <xdr:sp macro="" textlink="">
          <xdr:nvSpPr>
            <xdr:cNvPr id="2145" name="OptionButton55" hidden="1">
              <a:extLst>
                <a:ext uri="{63B3BB69-23CF-44E3-9099-C40C66FF867C}">
                  <a14:compatExt spid="_x0000_s2145"/>
                </a:ext>
                <a:ext uri="{FF2B5EF4-FFF2-40B4-BE49-F238E27FC236}">
                  <a16:creationId xmlns:a16="http://schemas.microsoft.com/office/drawing/2014/main" id="{00000000-0008-0000-02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110</xdr:row>
          <xdr:rowOff>50800</xdr:rowOff>
        </xdr:from>
        <xdr:to>
          <xdr:col>4</xdr:col>
          <xdr:colOff>355600</xdr:colOff>
          <xdr:row>110</xdr:row>
          <xdr:rowOff>190500</xdr:rowOff>
        </xdr:to>
        <xdr:sp macro="" textlink="">
          <xdr:nvSpPr>
            <xdr:cNvPr id="2146" name="OptionButton56" hidden="1">
              <a:extLst>
                <a:ext uri="{63B3BB69-23CF-44E3-9099-C40C66FF867C}">
                  <a14:compatExt spid="_x0000_s2146"/>
                </a:ext>
                <a:ext uri="{FF2B5EF4-FFF2-40B4-BE49-F238E27FC236}">
                  <a16:creationId xmlns:a16="http://schemas.microsoft.com/office/drawing/2014/main" id="{00000000-0008-0000-02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111</xdr:row>
          <xdr:rowOff>50800</xdr:rowOff>
        </xdr:from>
        <xdr:to>
          <xdr:col>4</xdr:col>
          <xdr:colOff>355600</xdr:colOff>
          <xdr:row>111</xdr:row>
          <xdr:rowOff>190500</xdr:rowOff>
        </xdr:to>
        <xdr:sp macro="" textlink="">
          <xdr:nvSpPr>
            <xdr:cNvPr id="2147" name="OptionButton57" hidden="1">
              <a:extLst>
                <a:ext uri="{63B3BB69-23CF-44E3-9099-C40C66FF867C}">
                  <a14:compatExt spid="_x0000_s2147"/>
                </a:ext>
                <a:ext uri="{FF2B5EF4-FFF2-40B4-BE49-F238E27FC236}">
                  <a16:creationId xmlns:a16="http://schemas.microsoft.com/office/drawing/2014/main" id="{00000000-0008-0000-02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england.mandatedstandards@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17" Type="http://schemas.openxmlformats.org/officeDocument/2006/relationships/image" Target="../media/image58.emf"/><Relationship Id="rId21" Type="http://schemas.openxmlformats.org/officeDocument/2006/relationships/image" Target="../media/image10.emf"/><Relationship Id="rId42" Type="http://schemas.openxmlformats.org/officeDocument/2006/relationships/control" Target="../activeX/activeX20.xml"/><Relationship Id="rId63" Type="http://schemas.openxmlformats.org/officeDocument/2006/relationships/image" Target="../media/image31.emf"/><Relationship Id="rId84" Type="http://schemas.openxmlformats.org/officeDocument/2006/relationships/control" Target="../activeX/activeX41.xml"/><Relationship Id="rId138" Type="http://schemas.openxmlformats.org/officeDocument/2006/relationships/control" Target="../activeX/activeX68.xml"/><Relationship Id="rId159" Type="http://schemas.openxmlformats.org/officeDocument/2006/relationships/image" Target="../media/image79.emf"/><Relationship Id="rId170" Type="http://schemas.openxmlformats.org/officeDocument/2006/relationships/control" Target="../activeX/activeX84.xml"/><Relationship Id="rId107" Type="http://schemas.openxmlformats.org/officeDocument/2006/relationships/image" Target="../media/image53.emf"/><Relationship Id="rId11" Type="http://schemas.openxmlformats.org/officeDocument/2006/relationships/image" Target="../media/image5.emf"/><Relationship Id="rId32" Type="http://schemas.openxmlformats.org/officeDocument/2006/relationships/control" Target="../activeX/activeX15.xml"/><Relationship Id="rId53" Type="http://schemas.openxmlformats.org/officeDocument/2006/relationships/image" Target="../media/image26.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4.emf"/><Relationship Id="rId5" Type="http://schemas.openxmlformats.org/officeDocument/2006/relationships/image" Target="../media/image2.emf"/><Relationship Id="rId95" Type="http://schemas.openxmlformats.org/officeDocument/2006/relationships/image" Target="../media/image47.emf"/><Relationship Id="rId160" Type="http://schemas.openxmlformats.org/officeDocument/2006/relationships/control" Target="../activeX/activeX79.xml"/><Relationship Id="rId181" Type="http://schemas.openxmlformats.org/officeDocument/2006/relationships/image" Target="../media/image90.emf"/><Relationship Id="rId22" Type="http://schemas.openxmlformats.org/officeDocument/2006/relationships/control" Target="../activeX/activeX10.xml"/><Relationship Id="rId43" Type="http://schemas.openxmlformats.org/officeDocument/2006/relationships/image" Target="../media/image21.emf"/><Relationship Id="rId64" Type="http://schemas.openxmlformats.org/officeDocument/2006/relationships/control" Target="../activeX/activeX31.xml"/><Relationship Id="rId118" Type="http://schemas.openxmlformats.org/officeDocument/2006/relationships/control" Target="../activeX/activeX58.xml"/><Relationship Id="rId139" Type="http://schemas.openxmlformats.org/officeDocument/2006/relationships/image" Target="../media/image69.emf"/><Relationship Id="rId85" Type="http://schemas.openxmlformats.org/officeDocument/2006/relationships/image" Target="../media/image42.emf"/><Relationship Id="rId150" Type="http://schemas.openxmlformats.org/officeDocument/2006/relationships/control" Target="../activeX/activeX74.xml"/><Relationship Id="rId171" Type="http://schemas.openxmlformats.org/officeDocument/2006/relationships/image" Target="../media/image85.emf"/><Relationship Id="rId12" Type="http://schemas.openxmlformats.org/officeDocument/2006/relationships/control" Target="../activeX/activeX5.xml"/><Relationship Id="rId33" Type="http://schemas.openxmlformats.org/officeDocument/2006/relationships/image" Target="../media/image16.emf"/><Relationship Id="rId108" Type="http://schemas.openxmlformats.org/officeDocument/2006/relationships/control" Target="../activeX/activeX53.xml"/><Relationship Id="rId129" Type="http://schemas.openxmlformats.org/officeDocument/2006/relationships/image" Target="../media/image64.emf"/><Relationship Id="rId54" Type="http://schemas.openxmlformats.org/officeDocument/2006/relationships/control" Target="../activeX/activeX26.xml"/><Relationship Id="rId75" Type="http://schemas.openxmlformats.org/officeDocument/2006/relationships/image" Target="../media/image37.emf"/><Relationship Id="rId96" Type="http://schemas.openxmlformats.org/officeDocument/2006/relationships/control" Target="../activeX/activeX47.xml"/><Relationship Id="rId140" Type="http://schemas.openxmlformats.org/officeDocument/2006/relationships/control" Target="../activeX/activeX69.xml"/><Relationship Id="rId161" Type="http://schemas.openxmlformats.org/officeDocument/2006/relationships/image" Target="../media/image80.emf"/><Relationship Id="rId182" Type="http://schemas.openxmlformats.org/officeDocument/2006/relationships/control" Target="../activeX/activeX90.xml"/><Relationship Id="rId6" Type="http://schemas.openxmlformats.org/officeDocument/2006/relationships/control" Target="../activeX/activeX2.xml"/><Relationship Id="rId23" Type="http://schemas.openxmlformats.org/officeDocument/2006/relationships/image" Target="../media/image11.emf"/><Relationship Id="rId119" Type="http://schemas.openxmlformats.org/officeDocument/2006/relationships/image" Target="../media/image59.emf"/><Relationship Id="rId44" Type="http://schemas.openxmlformats.org/officeDocument/2006/relationships/control" Target="../activeX/activeX21.xml"/><Relationship Id="rId65" Type="http://schemas.openxmlformats.org/officeDocument/2006/relationships/image" Target="../media/image32.emf"/><Relationship Id="rId86" Type="http://schemas.openxmlformats.org/officeDocument/2006/relationships/control" Target="../activeX/activeX42.xml"/><Relationship Id="rId130" Type="http://schemas.openxmlformats.org/officeDocument/2006/relationships/control" Target="../activeX/activeX64.xml"/><Relationship Id="rId151" Type="http://schemas.openxmlformats.org/officeDocument/2006/relationships/image" Target="../media/image75.emf"/><Relationship Id="rId172" Type="http://schemas.openxmlformats.org/officeDocument/2006/relationships/control" Target="../activeX/activeX85.xml"/><Relationship Id="rId13" Type="http://schemas.openxmlformats.org/officeDocument/2006/relationships/image" Target="../media/image6.emf"/><Relationship Id="rId18" Type="http://schemas.openxmlformats.org/officeDocument/2006/relationships/control" Target="../activeX/activeX8.xml"/><Relationship Id="rId39" Type="http://schemas.openxmlformats.org/officeDocument/2006/relationships/image" Target="../media/image19.emf"/><Relationship Id="rId109" Type="http://schemas.openxmlformats.org/officeDocument/2006/relationships/image" Target="../media/image54.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7.emf"/><Relationship Id="rId76" Type="http://schemas.openxmlformats.org/officeDocument/2006/relationships/control" Target="../activeX/activeX37.xml"/><Relationship Id="rId97" Type="http://schemas.openxmlformats.org/officeDocument/2006/relationships/image" Target="../media/image48.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2.emf"/><Relationship Id="rId141" Type="http://schemas.openxmlformats.org/officeDocument/2006/relationships/image" Target="../media/image70.emf"/><Relationship Id="rId146" Type="http://schemas.openxmlformats.org/officeDocument/2006/relationships/control" Target="../activeX/activeX72.xml"/><Relationship Id="rId167" Type="http://schemas.openxmlformats.org/officeDocument/2006/relationships/image" Target="../media/image83.emf"/><Relationship Id="rId7" Type="http://schemas.openxmlformats.org/officeDocument/2006/relationships/image" Target="../media/image3.emf"/><Relationship Id="rId71" Type="http://schemas.openxmlformats.org/officeDocument/2006/relationships/image" Target="../media/image35.emf"/><Relationship Id="rId92" Type="http://schemas.openxmlformats.org/officeDocument/2006/relationships/control" Target="../activeX/activeX45.xml"/><Relationship Id="rId162" Type="http://schemas.openxmlformats.org/officeDocument/2006/relationships/control" Target="../activeX/activeX80.xml"/><Relationship Id="rId183" Type="http://schemas.openxmlformats.org/officeDocument/2006/relationships/image" Target="../media/image91.emf"/><Relationship Id="rId2" Type="http://schemas.openxmlformats.org/officeDocument/2006/relationships/drawing" Target="../drawings/drawing2.xml"/><Relationship Id="rId29" Type="http://schemas.openxmlformats.org/officeDocument/2006/relationships/image" Target="../media/image14.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2.emf"/><Relationship Id="rId66" Type="http://schemas.openxmlformats.org/officeDocument/2006/relationships/control" Target="../activeX/activeX32.xml"/><Relationship Id="rId87" Type="http://schemas.openxmlformats.org/officeDocument/2006/relationships/image" Target="../media/image43.emf"/><Relationship Id="rId110" Type="http://schemas.openxmlformats.org/officeDocument/2006/relationships/control" Target="../activeX/activeX54.xml"/><Relationship Id="rId115" Type="http://schemas.openxmlformats.org/officeDocument/2006/relationships/image" Target="../media/image57.emf"/><Relationship Id="rId131" Type="http://schemas.openxmlformats.org/officeDocument/2006/relationships/image" Target="../media/image65.emf"/><Relationship Id="rId136" Type="http://schemas.openxmlformats.org/officeDocument/2006/relationships/control" Target="../activeX/activeX67.xml"/><Relationship Id="rId157" Type="http://schemas.openxmlformats.org/officeDocument/2006/relationships/image" Target="../media/image78.emf"/><Relationship Id="rId178" Type="http://schemas.openxmlformats.org/officeDocument/2006/relationships/control" Target="../activeX/activeX88.xml"/><Relationship Id="rId61" Type="http://schemas.openxmlformats.org/officeDocument/2006/relationships/image" Target="../media/image30.emf"/><Relationship Id="rId82" Type="http://schemas.openxmlformats.org/officeDocument/2006/relationships/control" Target="../activeX/activeX40.xml"/><Relationship Id="rId152" Type="http://schemas.openxmlformats.org/officeDocument/2006/relationships/control" Target="../activeX/activeX75.xml"/><Relationship Id="rId173" Type="http://schemas.openxmlformats.org/officeDocument/2006/relationships/image" Target="../media/image86.emf"/><Relationship Id="rId19" Type="http://schemas.openxmlformats.org/officeDocument/2006/relationships/image" Target="../media/image9.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7.emf"/><Relationship Id="rId56" Type="http://schemas.openxmlformats.org/officeDocument/2006/relationships/control" Target="../activeX/activeX27.xml"/><Relationship Id="rId77" Type="http://schemas.openxmlformats.org/officeDocument/2006/relationships/image" Target="../media/image38.emf"/><Relationship Id="rId100" Type="http://schemas.openxmlformats.org/officeDocument/2006/relationships/control" Target="../activeX/activeX49.xml"/><Relationship Id="rId105" Type="http://schemas.openxmlformats.org/officeDocument/2006/relationships/image" Target="../media/image52.emf"/><Relationship Id="rId126" Type="http://schemas.openxmlformats.org/officeDocument/2006/relationships/control" Target="../activeX/activeX62.xml"/><Relationship Id="rId147" Type="http://schemas.openxmlformats.org/officeDocument/2006/relationships/image" Target="../media/image73.emf"/><Relationship Id="rId168" Type="http://schemas.openxmlformats.org/officeDocument/2006/relationships/control" Target="../activeX/activeX83.xml"/><Relationship Id="rId8" Type="http://schemas.openxmlformats.org/officeDocument/2006/relationships/control" Target="../activeX/activeX3.xml"/><Relationship Id="rId51" Type="http://schemas.openxmlformats.org/officeDocument/2006/relationships/image" Target="../media/image25.emf"/><Relationship Id="rId72" Type="http://schemas.openxmlformats.org/officeDocument/2006/relationships/control" Target="../activeX/activeX35.xml"/><Relationship Id="rId93" Type="http://schemas.openxmlformats.org/officeDocument/2006/relationships/image" Target="../media/image46.emf"/><Relationship Id="rId98" Type="http://schemas.openxmlformats.org/officeDocument/2006/relationships/control" Target="../activeX/activeX48.xml"/><Relationship Id="rId121" Type="http://schemas.openxmlformats.org/officeDocument/2006/relationships/image" Target="../media/image60.emf"/><Relationship Id="rId142" Type="http://schemas.openxmlformats.org/officeDocument/2006/relationships/control" Target="../activeX/activeX70.xml"/><Relationship Id="rId163" Type="http://schemas.openxmlformats.org/officeDocument/2006/relationships/image" Target="../media/image81.emf"/><Relationship Id="rId184" Type="http://schemas.openxmlformats.org/officeDocument/2006/relationships/control" Target="../activeX/activeX91.xml"/><Relationship Id="rId3" Type="http://schemas.openxmlformats.org/officeDocument/2006/relationships/vmlDrawing" Target="../drawings/vmlDrawing1.vml"/><Relationship Id="rId25" Type="http://schemas.openxmlformats.org/officeDocument/2006/relationships/image" Target="../media/image12.emf"/><Relationship Id="rId46" Type="http://schemas.openxmlformats.org/officeDocument/2006/relationships/control" Target="../activeX/activeX22.xml"/><Relationship Id="rId67" Type="http://schemas.openxmlformats.org/officeDocument/2006/relationships/image" Target="../media/image33.emf"/><Relationship Id="rId116" Type="http://schemas.openxmlformats.org/officeDocument/2006/relationships/control" Target="../activeX/activeX57.xml"/><Relationship Id="rId137" Type="http://schemas.openxmlformats.org/officeDocument/2006/relationships/image" Target="../media/image68.emf"/><Relationship Id="rId158" Type="http://schemas.openxmlformats.org/officeDocument/2006/relationships/control" Target="../activeX/activeX78.xml"/><Relationship Id="rId20" Type="http://schemas.openxmlformats.org/officeDocument/2006/relationships/control" Target="../activeX/activeX9.xml"/><Relationship Id="rId41" Type="http://schemas.openxmlformats.org/officeDocument/2006/relationships/image" Target="../media/image20.emf"/><Relationship Id="rId62" Type="http://schemas.openxmlformats.org/officeDocument/2006/relationships/control" Target="../activeX/activeX30.xml"/><Relationship Id="rId83" Type="http://schemas.openxmlformats.org/officeDocument/2006/relationships/image" Target="../media/image41.emf"/><Relationship Id="rId88" Type="http://schemas.openxmlformats.org/officeDocument/2006/relationships/control" Target="../activeX/activeX43.xml"/><Relationship Id="rId111" Type="http://schemas.openxmlformats.org/officeDocument/2006/relationships/image" Target="../media/image55.emf"/><Relationship Id="rId132" Type="http://schemas.openxmlformats.org/officeDocument/2006/relationships/control" Target="../activeX/activeX65.xml"/><Relationship Id="rId153" Type="http://schemas.openxmlformats.org/officeDocument/2006/relationships/image" Target="../media/image76.emf"/><Relationship Id="rId174" Type="http://schemas.openxmlformats.org/officeDocument/2006/relationships/control" Target="../activeX/activeX86.xml"/><Relationship Id="rId179" Type="http://schemas.openxmlformats.org/officeDocument/2006/relationships/image" Target="../media/image89.emf"/><Relationship Id="rId15" Type="http://schemas.openxmlformats.org/officeDocument/2006/relationships/image" Target="../media/image7.emf"/><Relationship Id="rId36" Type="http://schemas.openxmlformats.org/officeDocument/2006/relationships/control" Target="../activeX/activeX17.xml"/><Relationship Id="rId57" Type="http://schemas.openxmlformats.org/officeDocument/2006/relationships/image" Target="../media/image28.emf"/><Relationship Id="rId106" Type="http://schemas.openxmlformats.org/officeDocument/2006/relationships/control" Target="../activeX/activeX52.xml"/><Relationship Id="rId127" Type="http://schemas.openxmlformats.org/officeDocument/2006/relationships/image" Target="../media/image63.emf"/><Relationship Id="rId10" Type="http://schemas.openxmlformats.org/officeDocument/2006/relationships/control" Target="../activeX/activeX4.xml"/><Relationship Id="rId31" Type="http://schemas.openxmlformats.org/officeDocument/2006/relationships/image" Target="../media/image15.emf"/><Relationship Id="rId52" Type="http://schemas.openxmlformats.org/officeDocument/2006/relationships/control" Target="../activeX/activeX25.xml"/><Relationship Id="rId73" Type="http://schemas.openxmlformats.org/officeDocument/2006/relationships/image" Target="../media/image36.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9.emf"/><Relationship Id="rId101" Type="http://schemas.openxmlformats.org/officeDocument/2006/relationships/image" Target="../media/image50.emf"/><Relationship Id="rId122" Type="http://schemas.openxmlformats.org/officeDocument/2006/relationships/control" Target="../activeX/activeX60.xml"/><Relationship Id="rId143" Type="http://schemas.openxmlformats.org/officeDocument/2006/relationships/image" Target="../media/image71.emf"/><Relationship Id="rId148" Type="http://schemas.openxmlformats.org/officeDocument/2006/relationships/control" Target="../activeX/activeX73.xml"/><Relationship Id="rId164" Type="http://schemas.openxmlformats.org/officeDocument/2006/relationships/control" Target="../activeX/activeX81.xml"/><Relationship Id="rId169" Type="http://schemas.openxmlformats.org/officeDocument/2006/relationships/image" Target="../media/image84.emf"/><Relationship Id="rId185" Type="http://schemas.openxmlformats.org/officeDocument/2006/relationships/image" Target="../media/image92.emf"/><Relationship Id="rId4" Type="http://schemas.openxmlformats.org/officeDocument/2006/relationships/control" Target="../activeX/activeX1.xml"/><Relationship Id="rId9" Type="http://schemas.openxmlformats.org/officeDocument/2006/relationships/image" Target="../media/image4.emf"/><Relationship Id="rId180" Type="http://schemas.openxmlformats.org/officeDocument/2006/relationships/control" Target="../activeX/activeX89.xml"/><Relationship Id="rId26" Type="http://schemas.openxmlformats.org/officeDocument/2006/relationships/control" Target="../activeX/activeX12.xml"/><Relationship Id="rId47" Type="http://schemas.openxmlformats.org/officeDocument/2006/relationships/image" Target="../media/image23.emf"/><Relationship Id="rId68" Type="http://schemas.openxmlformats.org/officeDocument/2006/relationships/control" Target="../activeX/activeX33.xml"/><Relationship Id="rId89" Type="http://schemas.openxmlformats.org/officeDocument/2006/relationships/image" Target="../media/image44.emf"/><Relationship Id="rId112" Type="http://schemas.openxmlformats.org/officeDocument/2006/relationships/control" Target="../activeX/activeX55.xml"/><Relationship Id="rId133" Type="http://schemas.openxmlformats.org/officeDocument/2006/relationships/image" Target="../media/image66.emf"/><Relationship Id="rId154" Type="http://schemas.openxmlformats.org/officeDocument/2006/relationships/control" Target="../activeX/activeX76.xml"/><Relationship Id="rId175" Type="http://schemas.openxmlformats.org/officeDocument/2006/relationships/image" Target="../media/image87.emf"/><Relationship Id="rId16" Type="http://schemas.openxmlformats.org/officeDocument/2006/relationships/control" Target="../activeX/activeX7.xml"/><Relationship Id="rId37" Type="http://schemas.openxmlformats.org/officeDocument/2006/relationships/image" Target="../media/image18.emf"/><Relationship Id="rId58" Type="http://schemas.openxmlformats.org/officeDocument/2006/relationships/control" Target="../activeX/activeX28.xml"/><Relationship Id="rId79" Type="http://schemas.openxmlformats.org/officeDocument/2006/relationships/image" Target="../media/image39.emf"/><Relationship Id="rId102" Type="http://schemas.openxmlformats.org/officeDocument/2006/relationships/control" Target="../activeX/activeX50.xml"/><Relationship Id="rId123" Type="http://schemas.openxmlformats.org/officeDocument/2006/relationships/image" Target="../media/image61.emf"/><Relationship Id="rId144" Type="http://schemas.openxmlformats.org/officeDocument/2006/relationships/control" Target="../activeX/activeX71.xml"/><Relationship Id="rId90" Type="http://schemas.openxmlformats.org/officeDocument/2006/relationships/control" Target="../activeX/activeX44.xml"/><Relationship Id="rId165" Type="http://schemas.openxmlformats.org/officeDocument/2006/relationships/image" Target="../media/image82.emf"/><Relationship Id="rId27" Type="http://schemas.openxmlformats.org/officeDocument/2006/relationships/image" Target="../media/image13.emf"/><Relationship Id="rId48" Type="http://schemas.openxmlformats.org/officeDocument/2006/relationships/control" Target="../activeX/activeX23.xml"/><Relationship Id="rId69" Type="http://schemas.openxmlformats.org/officeDocument/2006/relationships/image" Target="../media/image34.emf"/><Relationship Id="rId113" Type="http://schemas.openxmlformats.org/officeDocument/2006/relationships/image" Target="../media/image56.emf"/><Relationship Id="rId134" Type="http://schemas.openxmlformats.org/officeDocument/2006/relationships/control" Target="../activeX/activeX66.xml"/><Relationship Id="rId80" Type="http://schemas.openxmlformats.org/officeDocument/2006/relationships/control" Target="../activeX/activeX39.xml"/><Relationship Id="rId155" Type="http://schemas.openxmlformats.org/officeDocument/2006/relationships/image" Target="../media/image77.emf"/><Relationship Id="rId176" Type="http://schemas.openxmlformats.org/officeDocument/2006/relationships/control" Target="../activeX/activeX87.xml"/><Relationship Id="rId17" Type="http://schemas.openxmlformats.org/officeDocument/2006/relationships/image" Target="../media/image8.emf"/><Relationship Id="rId38" Type="http://schemas.openxmlformats.org/officeDocument/2006/relationships/control" Target="../activeX/activeX18.xml"/><Relationship Id="rId59" Type="http://schemas.openxmlformats.org/officeDocument/2006/relationships/image" Target="../media/image29.emf"/><Relationship Id="rId103" Type="http://schemas.openxmlformats.org/officeDocument/2006/relationships/image" Target="../media/image51.emf"/><Relationship Id="rId124" Type="http://schemas.openxmlformats.org/officeDocument/2006/relationships/control" Target="../activeX/activeX61.xml"/><Relationship Id="rId70" Type="http://schemas.openxmlformats.org/officeDocument/2006/relationships/control" Target="../activeX/activeX34.xml"/><Relationship Id="rId91" Type="http://schemas.openxmlformats.org/officeDocument/2006/relationships/image" Target="../media/image45.emf"/><Relationship Id="rId145" Type="http://schemas.openxmlformats.org/officeDocument/2006/relationships/image" Target="../media/image72.emf"/><Relationship Id="rId166" Type="http://schemas.openxmlformats.org/officeDocument/2006/relationships/control" Target="../activeX/activeX82.xml"/><Relationship Id="rId1" Type="http://schemas.openxmlformats.org/officeDocument/2006/relationships/printerSettings" Target="../printerSettings/printerSettings2.bin"/><Relationship Id="rId28" Type="http://schemas.openxmlformats.org/officeDocument/2006/relationships/control" Target="../activeX/activeX13.xml"/><Relationship Id="rId49" Type="http://schemas.openxmlformats.org/officeDocument/2006/relationships/image" Target="../media/image24.emf"/><Relationship Id="rId114" Type="http://schemas.openxmlformats.org/officeDocument/2006/relationships/control" Target="../activeX/activeX56.xml"/><Relationship Id="rId60" Type="http://schemas.openxmlformats.org/officeDocument/2006/relationships/control" Target="../activeX/activeX29.xml"/><Relationship Id="rId81" Type="http://schemas.openxmlformats.org/officeDocument/2006/relationships/image" Target="../media/image40.emf"/><Relationship Id="rId135" Type="http://schemas.openxmlformats.org/officeDocument/2006/relationships/image" Target="../media/image67.emf"/><Relationship Id="rId156" Type="http://schemas.openxmlformats.org/officeDocument/2006/relationships/control" Target="../activeX/activeX77.xml"/><Relationship Id="rId177" Type="http://schemas.openxmlformats.org/officeDocument/2006/relationships/image" Target="../media/image88.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E1EAB-A29D-452F-AC40-5DD71C4DDA4B}">
  <sheetPr codeName="Sheet3"/>
  <dimension ref="A1:R26"/>
  <sheetViews>
    <sheetView topLeftCell="A13" workbookViewId="0"/>
  </sheetViews>
  <sheetFormatPr defaultRowHeight="14.5" x14ac:dyDescent="0.35"/>
  <sheetData>
    <row r="1" spans="1:18" x14ac:dyDescent="0.35">
      <c r="A1" s="1"/>
      <c r="B1" s="1"/>
      <c r="C1" s="1"/>
      <c r="D1" s="1"/>
      <c r="E1" s="1"/>
      <c r="F1" s="1"/>
      <c r="G1" s="1"/>
      <c r="H1" s="1"/>
      <c r="I1" s="1"/>
      <c r="J1" s="1"/>
      <c r="K1" s="1"/>
      <c r="L1" s="1"/>
      <c r="M1" s="1"/>
      <c r="N1" s="1"/>
      <c r="O1" s="1"/>
      <c r="P1" s="1"/>
      <c r="Q1" s="1"/>
      <c r="R1" s="1"/>
    </row>
    <row r="2" spans="1:18" x14ac:dyDescent="0.35">
      <c r="A2" s="1"/>
      <c r="B2" s="1"/>
      <c r="C2" s="1"/>
      <c r="D2" s="1"/>
      <c r="E2" s="1"/>
      <c r="F2" s="1"/>
      <c r="G2" s="1"/>
      <c r="H2" s="1"/>
      <c r="I2" s="1"/>
      <c r="J2" s="1"/>
      <c r="K2" s="1"/>
      <c r="L2" s="1"/>
      <c r="M2" s="1"/>
      <c r="N2" s="1"/>
      <c r="O2" s="1"/>
      <c r="P2" s="1"/>
      <c r="Q2" s="1"/>
      <c r="R2" s="1"/>
    </row>
    <row r="3" spans="1:18" x14ac:dyDescent="0.35">
      <c r="A3" s="1"/>
      <c r="B3" s="1"/>
      <c r="C3" s="1"/>
      <c r="D3" s="1"/>
      <c r="E3" s="1"/>
      <c r="F3" s="1"/>
      <c r="G3" s="1"/>
      <c r="H3" s="1"/>
      <c r="I3" s="1"/>
      <c r="J3" s="1"/>
      <c r="K3" s="1"/>
      <c r="L3" s="1"/>
      <c r="M3" s="1"/>
      <c r="N3" s="1"/>
      <c r="O3" s="1"/>
      <c r="P3" s="1"/>
      <c r="Q3" s="1"/>
      <c r="R3" s="1"/>
    </row>
    <row r="4" spans="1:18" x14ac:dyDescent="0.35">
      <c r="A4" s="1"/>
      <c r="B4" s="1"/>
      <c r="C4" s="1"/>
      <c r="D4" s="1"/>
      <c r="E4" s="1"/>
      <c r="F4" s="1"/>
      <c r="G4" s="1"/>
      <c r="H4" s="1"/>
      <c r="I4" s="1"/>
      <c r="J4" s="1"/>
      <c r="K4" s="1"/>
      <c r="L4" s="1"/>
      <c r="M4" s="1"/>
      <c r="N4" s="1"/>
      <c r="O4" s="1"/>
      <c r="P4" s="1"/>
      <c r="Q4" s="1"/>
      <c r="R4" s="1"/>
    </row>
    <row r="5" spans="1:18" x14ac:dyDescent="0.35">
      <c r="A5" s="1"/>
      <c r="B5" s="1"/>
      <c r="C5" s="1"/>
      <c r="D5" s="1"/>
      <c r="E5" s="1"/>
      <c r="F5" s="1"/>
      <c r="G5" s="1"/>
      <c r="H5" s="1"/>
      <c r="I5" s="1"/>
      <c r="J5" s="1"/>
      <c r="K5" s="1"/>
      <c r="L5" s="1"/>
      <c r="M5" s="1"/>
      <c r="N5" s="1"/>
      <c r="O5" s="1"/>
      <c r="P5" s="1"/>
      <c r="Q5" s="1"/>
      <c r="R5" s="1"/>
    </row>
    <row r="6" spans="1:18" x14ac:dyDescent="0.35">
      <c r="A6" s="1"/>
      <c r="B6" s="1"/>
      <c r="C6" s="1"/>
      <c r="D6" s="1"/>
      <c r="E6" s="1"/>
      <c r="F6" s="1"/>
      <c r="G6" s="1"/>
      <c r="H6" s="1"/>
      <c r="I6" s="1"/>
      <c r="J6" s="1"/>
      <c r="K6" s="1"/>
      <c r="L6" s="1"/>
      <c r="M6" s="1"/>
      <c r="N6" s="1"/>
      <c r="O6" s="1"/>
      <c r="P6" s="1"/>
      <c r="Q6" s="1"/>
      <c r="R6" s="1"/>
    </row>
    <row r="7" spans="1:18" x14ac:dyDescent="0.35">
      <c r="A7" s="1"/>
      <c r="B7" s="1"/>
      <c r="C7" s="1"/>
      <c r="D7" s="1"/>
      <c r="E7" s="1"/>
      <c r="F7" s="1"/>
      <c r="G7" s="1"/>
      <c r="H7" s="1"/>
      <c r="I7" s="1"/>
      <c r="J7" s="1"/>
      <c r="K7" s="1"/>
      <c r="L7" s="1"/>
      <c r="M7" s="1"/>
      <c r="N7" s="1"/>
      <c r="O7" s="1"/>
      <c r="P7" s="1"/>
      <c r="Q7" s="1"/>
      <c r="R7" s="1"/>
    </row>
    <row r="8" spans="1:18" x14ac:dyDescent="0.35">
      <c r="A8" s="1"/>
      <c r="B8" s="1"/>
      <c r="C8" s="1"/>
      <c r="D8" s="1"/>
      <c r="E8" s="1"/>
      <c r="F8" s="1"/>
      <c r="G8" s="1"/>
      <c r="H8" s="1"/>
      <c r="I8" s="1"/>
      <c r="J8" s="1"/>
      <c r="K8" s="1"/>
      <c r="L8" s="1"/>
      <c r="M8" s="1"/>
      <c r="N8" s="1"/>
      <c r="O8" s="1"/>
      <c r="P8" s="1"/>
      <c r="Q8" s="1"/>
      <c r="R8" s="1"/>
    </row>
    <row r="9" spans="1:18" x14ac:dyDescent="0.35">
      <c r="A9" s="1"/>
      <c r="B9" s="1"/>
      <c r="C9" s="1"/>
      <c r="D9" s="1"/>
      <c r="E9" s="1"/>
      <c r="F9" s="1"/>
      <c r="G9" s="1"/>
      <c r="H9" s="1"/>
      <c r="I9" s="1"/>
      <c r="J9" s="1"/>
      <c r="K9" s="1"/>
      <c r="L9" s="1"/>
      <c r="M9" s="1"/>
      <c r="N9" s="1"/>
      <c r="O9" s="1"/>
      <c r="P9" s="1"/>
      <c r="Q9" s="1"/>
      <c r="R9" s="1"/>
    </row>
    <row r="10" spans="1:18" x14ac:dyDescent="0.35">
      <c r="A10" s="1"/>
      <c r="B10" s="1"/>
      <c r="C10" s="1"/>
      <c r="D10" s="1"/>
      <c r="E10" s="1"/>
      <c r="F10" s="1"/>
      <c r="G10" s="1"/>
      <c r="H10" s="1"/>
      <c r="I10" s="1"/>
      <c r="J10" s="1"/>
      <c r="K10" s="1"/>
      <c r="L10" s="1"/>
      <c r="M10" s="1"/>
      <c r="N10" s="1"/>
      <c r="O10" s="1"/>
      <c r="P10" s="1"/>
      <c r="Q10" s="1"/>
      <c r="R10" s="1"/>
    </row>
    <row r="11" spans="1:18" x14ac:dyDescent="0.35">
      <c r="A11" s="1"/>
      <c r="B11" s="1"/>
      <c r="C11" s="1"/>
      <c r="D11" s="1"/>
      <c r="E11" s="1"/>
      <c r="F11" s="1"/>
      <c r="G11" s="1"/>
      <c r="H11" s="1"/>
      <c r="I11" s="1"/>
      <c r="J11" s="1"/>
      <c r="K11" s="1"/>
      <c r="L11" s="1"/>
      <c r="M11" s="1"/>
      <c r="N11" s="1"/>
      <c r="O11" s="1"/>
      <c r="P11" s="1"/>
      <c r="Q11" s="1"/>
      <c r="R11" s="1"/>
    </row>
    <row r="12" spans="1:18" x14ac:dyDescent="0.35">
      <c r="A12" s="1"/>
      <c r="B12" s="1"/>
      <c r="C12" s="1"/>
      <c r="D12" s="1"/>
      <c r="E12" s="1"/>
      <c r="F12" s="1"/>
      <c r="G12" s="1"/>
      <c r="H12" s="1"/>
      <c r="I12" s="1"/>
      <c r="J12" s="1"/>
      <c r="K12" s="1"/>
      <c r="L12" s="1"/>
      <c r="M12" s="1"/>
      <c r="N12" s="1"/>
      <c r="O12" s="1"/>
      <c r="P12" s="1"/>
      <c r="Q12" s="1"/>
      <c r="R12" s="1"/>
    </row>
    <row r="13" spans="1:18" ht="32" x14ac:dyDescent="0.35">
      <c r="A13" s="1"/>
      <c r="B13" s="2" t="s">
        <v>203</v>
      </c>
      <c r="C13" s="1"/>
      <c r="D13" s="1"/>
      <c r="E13" s="1"/>
      <c r="F13" s="1"/>
      <c r="G13" s="1"/>
      <c r="H13" s="1"/>
      <c r="I13" s="1"/>
      <c r="J13" s="1"/>
      <c r="K13" s="1"/>
      <c r="L13" s="1"/>
      <c r="M13" s="1"/>
      <c r="N13" s="1"/>
      <c r="O13" s="1"/>
      <c r="P13" s="1"/>
      <c r="Q13" s="1"/>
      <c r="R13" s="1"/>
    </row>
    <row r="14" spans="1:18" ht="32" x14ac:dyDescent="0.35">
      <c r="A14" s="1"/>
      <c r="B14" s="2" t="s">
        <v>0</v>
      </c>
      <c r="C14" s="1"/>
      <c r="D14" s="1"/>
      <c r="E14" s="1"/>
      <c r="F14" s="1"/>
      <c r="G14" s="1"/>
      <c r="H14" s="1"/>
      <c r="I14" s="1"/>
      <c r="J14" s="1"/>
      <c r="K14" s="1"/>
      <c r="L14" s="1"/>
      <c r="M14" s="1"/>
      <c r="N14" s="1"/>
      <c r="O14" s="1"/>
      <c r="P14" s="1"/>
      <c r="Q14" s="1"/>
      <c r="R14" s="1"/>
    </row>
    <row r="15" spans="1:18" ht="15" x14ac:dyDescent="0.35">
      <c r="A15" s="1"/>
      <c r="B15" s="71" t="s">
        <v>195</v>
      </c>
      <c r="C15" s="1"/>
      <c r="D15" s="1"/>
      <c r="E15" s="1"/>
      <c r="F15" s="1"/>
      <c r="G15" s="1"/>
      <c r="H15" s="1"/>
      <c r="I15" s="1"/>
      <c r="J15" s="1"/>
      <c r="K15" s="1"/>
      <c r="L15" s="1"/>
      <c r="M15" s="1"/>
      <c r="N15" s="1"/>
      <c r="O15" s="1"/>
      <c r="P15" s="1"/>
      <c r="Q15" s="1"/>
      <c r="R15" s="1"/>
    </row>
    <row r="16" spans="1:18" x14ac:dyDescent="0.35">
      <c r="A16" s="1"/>
      <c r="B16" s="1"/>
      <c r="C16" s="1"/>
      <c r="D16" s="1"/>
      <c r="E16" s="1"/>
      <c r="F16" s="1"/>
      <c r="G16" s="1"/>
      <c r="H16" s="1"/>
      <c r="I16" s="1"/>
      <c r="J16" s="1"/>
      <c r="K16" s="1"/>
      <c r="L16" s="1"/>
      <c r="M16" s="1"/>
      <c r="N16" s="1"/>
      <c r="O16" s="1"/>
      <c r="P16" s="1"/>
      <c r="Q16" s="1"/>
      <c r="R16" s="1"/>
    </row>
    <row r="17" spans="1:18" x14ac:dyDescent="0.35">
      <c r="A17" s="1"/>
      <c r="B17" s="79" t="s">
        <v>1</v>
      </c>
      <c r="C17" s="1"/>
      <c r="D17" s="1"/>
      <c r="E17" s="1"/>
      <c r="F17" s="1"/>
      <c r="G17" s="1"/>
      <c r="H17" s="1"/>
      <c r="I17" s="1"/>
      <c r="J17" s="1"/>
      <c r="K17" s="1"/>
      <c r="L17" s="1"/>
      <c r="M17" s="1"/>
      <c r="N17" s="1"/>
      <c r="O17" s="1"/>
      <c r="P17" s="1"/>
      <c r="Q17" s="1"/>
      <c r="R17" s="1"/>
    </row>
    <row r="18" spans="1:18" x14ac:dyDescent="0.35">
      <c r="A18" s="1"/>
      <c r="B18" s="1" t="s">
        <v>204</v>
      </c>
      <c r="C18" s="1"/>
      <c r="D18" s="1"/>
      <c r="E18" s="1"/>
      <c r="F18" s="1"/>
      <c r="G18" s="1"/>
      <c r="H18" s="1"/>
      <c r="I18" s="1"/>
      <c r="J18" s="1"/>
      <c r="K18" s="1"/>
      <c r="L18" s="1"/>
      <c r="M18" s="1"/>
      <c r="N18" s="1"/>
      <c r="O18" s="1"/>
      <c r="P18" s="1"/>
      <c r="Q18" s="1"/>
      <c r="R18" s="1"/>
    </row>
    <row r="19" spans="1:18" x14ac:dyDescent="0.35">
      <c r="A19" s="1"/>
      <c r="B19" s="1" t="s">
        <v>2</v>
      </c>
      <c r="C19" s="1"/>
      <c r="D19" s="1"/>
      <c r="E19" s="1"/>
      <c r="F19" s="1"/>
      <c r="G19" s="1"/>
      <c r="H19" s="1"/>
      <c r="I19" s="1"/>
      <c r="J19" s="1"/>
      <c r="K19" s="1"/>
      <c r="L19" s="1"/>
      <c r="M19" s="1"/>
      <c r="N19" s="1"/>
      <c r="O19" s="1"/>
      <c r="P19" s="1"/>
      <c r="Q19" s="1"/>
      <c r="R19" s="1"/>
    </row>
    <row r="20" spans="1:18" x14ac:dyDescent="0.35">
      <c r="A20" s="1"/>
      <c r="B20" s="1"/>
      <c r="C20" s="1"/>
      <c r="D20" s="1"/>
      <c r="E20" s="1"/>
      <c r="F20" s="1"/>
      <c r="G20" s="1"/>
      <c r="H20" s="1"/>
      <c r="I20" s="1"/>
      <c r="J20" s="1"/>
      <c r="K20" s="1"/>
      <c r="L20" s="1"/>
      <c r="M20" s="1"/>
      <c r="N20" s="1"/>
      <c r="O20" s="1"/>
      <c r="P20" s="1"/>
      <c r="Q20" s="1"/>
      <c r="R20" s="1"/>
    </row>
    <row r="21" spans="1:18" x14ac:dyDescent="0.35">
      <c r="A21" s="1"/>
      <c r="B21" s="105" t="s">
        <v>205</v>
      </c>
      <c r="C21" s="105"/>
      <c r="D21" s="105"/>
      <c r="E21" s="105"/>
      <c r="F21" s="105"/>
      <c r="G21" s="105"/>
      <c r="H21" s="1"/>
      <c r="I21" s="3" t="s">
        <v>206</v>
      </c>
      <c r="K21" s="1"/>
      <c r="L21" s="1"/>
      <c r="M21" s="1"/>
      <c r="N21" s="1"/>
      <c r="O21" s="1"/>
      <c r="P21" s="1"/>
      <c r="Q21" s="1"/>
      <c r="R21" s="1"/>
    </row>
    <row r="22" spans="1:18" x14ac:dyDescent="0.35">
      <c r="A22" s="1"/>
      <c r="C22" s="1"/>
      <c r="D22" s="1"/>
      <c r="E22" s="1"/>
      <c r="F22" s="1"/>
      <c r="G22" s="1"/>
      <c r="H22" s="1"/>
      <c r="I22" s="1"/>
      <c r="J22" s="1"/>
      <c r="K22" s="1"/>
      <c r="L22" s="1"/>
      <c r="M22" s="1"/>
      <c r="N22" s="1"/>
      <c r="O22" s="1"/>
      <c r="P22" s="1"/>
      <c r="Q22" s="1"/>
      <c r="R22" s="1"/>
    </row>
    <row r="23" spans="1:18" x14ac:dyDescent="0.35">
      <c r="A23" s="1"/>
      <c r="B23" s="4"/>
      <c r="C23" s="5" t="s">
        <v>3</v>
      </c>
      <c r="D23" s="1"/>
      <c r="E23" s="1"/>
      <c r="F23" s="1"/>
      <c r="G23" s="1"/>
      <c r="H23" s="1"/>
      <c r="I23" s="1"/>
      <c r="J23" s="1"/>
      <c r="K23" s="1"/>
      <c r="L23" s="1"/>
      <c r="M23" s="1"/>
      <c r="N23" s="1"/>
      <c r="O23" s="1"/>
      <c r="P23" s="1"/>
      <c r="Q23" s="1"/>
      <c r="R23" s="1"/>
    </row>
    <row r="24" spans="1:18" x14ac:dyDescent="0.35">
      <c r="A24" s="1"/>
      <c r="B24" s="6"/>
      <c r="C24" s="5" t="s">
        <v>4</v>
      </c>
      <c r="D24" s="1"/>
      <c r="E24" s="1"/>
      <c r="F24" s="1"/>
      <c r="G24" s="1"/>
      <c r="H24" s="1"/>
      <c r="I24" s="1"/>
      <c r="J24" s="1"/>
      <c r="K24" s="1"/>
      <c r="L24" s="1"/>
      <c r="M24" s="1"/>
      <c r="N24" s="1"/>
      <c r="O24" s="1"/>
      <c r="P24" s="1"/>
      <c r="Q24" s="1"/>
      <c r="R24" s="1"/>
    </row>
    <row r="25" spans="1:18" x14ac:dyDescent="0.35">
      <c r="A25" s="1"/>
      <c r="B25" s="7"/>
      <c r="C25" s="5" t="s">
        <v>5</v>
      </c>
      <c r="D25" s="1"/>
      <c r="G25" s="1"/>
      <c r="H25" s="1"/>
      <c r="I25" s="1"/>
      <c r="J25" s="1"/>
      <c r="K25" s="1"/>
      <c r="L25" s="1"/>
      <c r="M25" s="1"/>
      <c r="N25" s="1"/>
      <c r="O25" s="1"/>
      <c r="P25" s="1"/>
      <c r="Q25" s="1"/>
      <c r="R25" s="1"/>
    </row>
    <row r="26" spans="1:18" x14ac:dyDescent="0.35">
      <c r="B26" s="8"/>
      <c r="C26" s="5" t="s">
        <v>6</v>
      </c>
    </row>
  </sheetData>
  <sheetProtection sheet="1" selectLockedCells="1" selectUnlockedCells="1"/>
  <mergeCells count="1">
    <mergeCell ref="B21:G21"/>
  </mergeCells>
  <hyperlinks>
    <hyperlink ref="I21" r:id="rId1" xr:uid="{89EA4337-6585-4E54-84BD-ACFCB9A86A96}"/>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8C397-313A-4AF1-B70E-696B2B05FB31}">
  <sheetPr codeName="Sheet2">
    <tabColor rgb="FFFF0000"/>
  </sheetPr>
  <dimension ref="A1:O76"/>
  <sheetViews>
    <sheetView showGridLines="0" tabSelected="1" topLeftCell="C1" zoomScale="80" zoomScaleNormal="80" workbookViewId="0">
      <selection activeCell="M73" sqref="M73"/>
    </sheetView>
  </sheetViews>
  <sheetFormatPr defaultColWidth="8.7265625" defaultRowHeight="16.399999999999999" customHeight="1" x14ac:dyDescent="0.35"/>
  <cols>
    <col min="1" max="1" width="2" customWidth="1"/>
    <col min="2" max="2" width="12.26953125" bestFit="1" customWidth="1"/>
    <col min="3" max="3" width="60.453125" customWidth="1"/>
    <col min="4" max="4" width="58.1796875" customWidth="1"/>
    <col min="5" max="5" width="18.54296875" customWidth="1"/>
    <col min="6" max="12" width="13.26953125" customWidth="1"/>
    <col min="13" max="13" width="55.453125" customWidth="1"/>
    <col min="14" max="14" width="4.54296875" customWidth="1"/>
    <col min="15" max="15" width="73.7265625" customWidth="1"/>
  </cols>
  <sheetData>
    <row r="1" spans="1:15" ht="15" thickBot="1" x14ac:dyDescent="0.4">
      <c r="A1" s="9"/>
      <c r="B1" s="10"/>
      <c r="C1" s="11"/>
      <c r="D1" s="9"/>
      <c r="E1" s="9"/>
      <c r="F1" s="9"/>
      <c r="G1" s="9"/>
      <c r="H1" s="9"/>
      <c r="I1" s="9"/>
      <c r="J1" s="9"/>
      <c r="K1" s="9"/>
      <c r="L1" s="9"/>
      <c r="M1" s="9"/>
      <c r="N1" s="9"/>
      <c r="O1" s="65"/>
    </row>
    <row r="2" spans="1:15" ht="35" thickBot="1" x14ac:dyDescent="0.7">
      <c r="A2" s="9"/>
      <c r="B2" s="106" t="s">
        <v>202</v>
      </c>
      <c r="C2" s="107"/>
      <c r="D2" s="107"/>
      <c r="E2" s="107"/>
      <c r="F2" s="107"/>
      <c r="G2" s="107"/>
      <c r="H2" s="107"/>
      <c r="I2" s="107"/>
      <c r="J2" s="107"/>
      <c r="K2" s="107"/>
      <c r="L2" s="107"/>
      <c r="M2" s="108"/>
      <c r="N2" s="49"/>
      <c r="O2" s="66"/>
    </row>
    <row r="3" spans="1:15" ht="14.5" x14ac:dyDescent="0.35">
      <c r="A3" s="9"/>
      <c r="B3" s="10"/>
      <c r="C3" s="11"/>
      <c r="D3" s="9"/>
      <c r="E3" s="9"/>
      <c r="F3" s="9"/>
      <c r="G3" s="9"/>
      <c r="H3" s="9"/>
      <c r="I3" s="9"/>
      <c r="J3" s="9"/>
      <c r="K3" s="9"/>
      <c r="L3" s="9"/>
      <c r="M3" s="9"/>
      <c r="N3" s="9"/>
      <c r="O3" s="66"/>
    </row>
    <row r="4" spans="1:15" ht="14.5" x14ac:dyDescent="0.35">
      <c r="A4" s="9"/>
      <c r="B4" s="114" t="s">
        <v>197</v>
      </c>
      <c r="C4" s="115"/>
      <c r="D4" s="115"/>
      <c r="E4" s="115"/>
      <c r="F4" s="115"/>
      <c r="G4" s="115"/>
      <c r="H4" s="115"/>
      <c r="I4" s="115"/>
      <c r="J4" s="115"/>
      <c r="K4" s="115"/>
      <c r="L4" s="115"/>
      <c r="M4" s="116"/>
      <c r="N4" s="9"/>
      <c r="O4" s="66"/>
    </row>
    <row r="5" spans="1:15" ht="14.5" x14ac:dyDescent="0.35">
      <c r="A5" s="9"/>
      <c r="B5" s="117"/>
      <c r="C5" s="118"/>
      <c r="D5" s="118"/>
      <c r="E5" s="118"/>
      <c r="F5" s="118"/>
      <c r="G5" s="118"/>
      <c r="H5" s="118"/>
      <c r="I5" s="118"/>
      <c r="J5" s="118"/>
      <c r="K5" s="118"/>
      <c r="L5" s="118"/>
      <c r="M5" s="119"/>
      <c r="N5" s="9"/>
      <c r="O5" s="67"/>
    </row>
    <row r="6" spans="1:15" s="13" customFormat="1" ht="37" customHeight="1" x14ac:dyDescent="0.35">
      <c r="A6" s="10"/>
      <c r="B6" s="120"/>
      <c r="C6" s="121"/>
      <c r="D6" s="121"/>
      <c r="E6" s="121"/>
      <c r="F6" s="121"/>
      <c r="G6" s="121"/>
      <c r="H6" s="121"/>
      <c r="I6" s="121"/>
      <c r="J6" s="121"/>
      <c r="K6" s="121"/>
      <c r="L6" s="121"/>
      <c r="M6" s="122"/>
      <c r="N6" s="50"/>
      <c r="O6" s="68"/>
    </row>
    <row r="7" spans="1:15" ht="32.5" thickBot="1" x14ac:dyDescent="0.65">
      <c r="A7" s="9"/>
      <c r="B7" s="12"/>
      <c r="C7" s="14"/>
      <c r="D7" s="15"/>
      <c r="E7" s="16"/>
      <c r="F7" s="9"/>
      <c r="G7" s="9"/>
      <c r="H7" s="9"/>
      <c r="I7" s="9"/>
      <c r="J7" s="17"/>
      <c r="K7" s="17"/>
      <c r="L7" s="17"/>
      <c r="M7" s="17"/>
      <c r="N7" s="17"/>
      <c r="O7" s="67"/>
    </row>
    <row r="8" spans="1:15" ht="30" customHeight="1" x14ac:dyDescent="0.35">
      <c r="A8" s="18"/>
      <c r="B8" s="123" t="s">
        <v>7</v>
      </c>
      <c r="C8" s="124"/>
      <c r="D8" s="124"/>
      <c r="E8" s="125"/>
      <c r="F8" s="109" t="s">
        <v>196</v>
      </c>
      <c r="G8" s="109"/>
      <c r="H8" s="109"/>
      <c r="I8" s="109"/>
      <c r="J8" s="109"/>
      <c r="K8" s="109"/>
      <c r="L8" s="110"/>
      <c r="M8" s="18"/>
      <c r="N8" s="18"/>
      <c r="O8" s="67"/>
    </row>
    <row r="9" spans="1:15" ht="33" customHeight="1" thickBot="1" x14ac:dyDescent="0.65">
      <c r="A9" s="9"/>
      <c r="B9" s="126"/>
      <c r="C9" s="127"/>
      <c r="D9" s="127"/>
      <c r="E9" s="128"/>
      <c r="F9" s="111" t="s">
        <v>8</v>
      </c>
      <c r="G9" s="112"/>
      <c r="H9" s="111" t="s">
        <v>9</v>
      </c>
      <c r="I9" s="112"/>
      <c r="J9" s="113" t="s">
        <v>10</v>
      </c>
      <c r="K9" s="112"/>
      <c r="L9" s="19" t="s">
        <v>11</v>
      </c>
      <c r="M9" s="20"/>
      <c r="N9" s="17"/>
      <c r="O9" s="67"/>
    </row>
    <row r="10" spans="1:15" ht="42" x14ac:dyDescent="0.6">
      <c r="A10" s="9"/>
      <c r="B10" s="52" t="s">
        <v>12</v>
      </c>
      <c r="C10" s="51" t="s">
        <v>13</v>
      </c>
      <c r="D10" s="52"/>
      <c r="E10" s="52" t="s">
        <v>14</v>
      </c>
      <c r="F10" s="19" t="s">
        <v>15</v>
      </c>
      <c r="G10" s="19" t="s">
        <v>16</v>
      </c>
      <c r="H10" s="19" t="s">
        <v>17</v>
      </c>
      <c r="I10" s="19" t="s">
        <v>18</v>
      </c>
      <c r="J10" s="19" t="s">
        <v>19</v>
      </c>
      <c r="K10" s="19" t="s">
        <v>20</v>
      </c>
      <c r="L10" s="19" t="s">
        <v>21</v>
      </c>
      <c r="M10" s="19" t="s">
        <v>22</v>
      </c>
      <c r="N10" s="17"/>
      <c r="O10" s="19" t="s">
        <v>23</v>
      </c>
    </row>
    <row r="11" spans="1:15" ht="32" hidden="1" x14ac:dyDescent="0.6">
      <c r="A11" s="9"/>
      <c r="B11" s="21" t="s">
        <v>12</v>
      </c>
      <c r="C11" s="11"/>
      <c r="D11" s="9"/>
      <c r="E11" s="23" t="s">
        <v>14</v>
      </c>
      <c r="F11" s="24" t="s">
        <v>24</v>
      </c>
      <c r="G11" s="22" t="s">
        <v>25</v>
      </c>
      <c r="H11" s="22" t="s">
        <v>26</v>
      </c>
      <c r="I11" s="22" t="s">
        <v>27</v>
      </c>
      <c r="J11" s="22" t="s">
        <v>28</v>
      </c>
      <c r="K11" s="22" t="s">
        <v>29</v>
      </c>
      <c r="L11" s="22" t="s">
        <v>30</v>
      </c>
      <c r="M11" s="22" t="s">
        <v>22</v>
      </c>
      <c r="N11" s="17"/>
      <c r="O11" s="67"/>
    </row>
    <row r="12" spans="1:15" ht="16" customHeight="1" x14ac:dyDescent="0.6">
      <c r="A12" s="9"/>
      <c r="B12" s="129">
        <v>1</v>
      </c>
      <c r="C12" s="135" t="s">
        <v>31</v>
      </c>
      <c r="D12" s="54" t="s">
        <v>32</v>
      </c>
      <c r="E12" s="55"/>
      <c r="F12" s="55"/>
      <c r="G12" s="55"/>
      <c r="H12" s="55"/>
      <c r="I12" s="55"/>
      <c r="J12" s="55"/>
      <c r="K12" s="55"/>
      <c r="L12" s="55"/>
      <c r="M12" s="56"/>
      <c r="N12" s="17"/>
      <c r="O12" s="69"/>
    </row>
    <row r="13" spans="1:15" ht="16" customHeight="1" x14ac:dyDescent="0.6">
      <c r="A13" s="9"/>
      <c r="B13" s="130"/>
      <c r="C13" s="136"/>
      <c r="D13" s="25" t="s">
        <v>33</v>
      </c>
      <c r="E13" s="25" t="s">
        <v>34</v>
      </c>
      <c r="F13" s="26">
        <v>0</v>
      </c>
      <c r="G13" s="27">
        <f>IF(OR(F13="", $L13=""),"",IF($L13=0,0,F13/$L13))</f>
        <v>0</v>
      </c>
      <c r="H13" s="26">
        <v>0</v>
      </c>
      <c r="I13" s="27">
        <f t="shared" ref="I13:I27" si="0">IF(OR(H13="", $L13=""),"",IF($L13=0,0,H13/$L13))</f>
        <v>0</v>
      </c>
      <c r="J13" s="26">
        <v>0</v>
      </c>
      <c r="K13" s="27">
        <f t="shared" ref="K13:K27" si="1">IF(OR(J13="", $L13=""),"",IF($L13=0,0,J13/$L13))</f>
        <v>0</v>
      </c>
      <c r="L13" s="28">
        <f>IF(OR(F13="",H13="",J13=""),"",SUM(F13,H13,J13))</f>
        <v>0</v>
      </c>
      <c r="M13" s="61"/>
      <c r="N13" s="17"/>
      <c r="O13" s="70" t="str">
        <f>IF(OR(F13="",H13="",J13=""),"There are blank boxes",IF(OR(F13&lt;0,H13&lt;0,J13&lt;0),"There are negative staff numbers",""))</f>
        <v/>
      </c>
    </row>
    <row r="14" spans="1:15" ht="16" customHeight="1" x14ac:dyDescent="0.6">
      <c r="A14" s="9"/>
      <c r="B14" s="130"/>
      <c r="C14" s="136"/>
      <c r="D14" s="25" t="s">
        <v>35</v>
      </c>
      <c r="E14" s="25" t="s">
        <v>34</v>
      </c>
      <c r="F14" s="26">
        <v>0</v>
      </c>
      <c r="G14" s="27">
        <f>IF(OR(F14="", $L14=""),"",IF($L14=0,0,F14/$L14))</f>
        <v>0</v>
      </c>
      <c r="H14" s="26">
        <v>0</v>
      </c>
      <c r="I14" s="27">
        <f t="shared" si="0"/>
        <v>0</v>
      </c>
      <c r="J14" s="26">
        <v>0</v>
      </c>
      <c r="K14" s="27">
        <f t="shared" si="1"/>
        <v>0</v>
      </c>
      <c r="L14" s="28">
        <f t="shared" ref="L14:L32" si="2">IF(OR(F14="",H14="",J14=""),"",SUM(F14,H14,J14))</f>
        <v>0</v>
      </c>
      <c r="M14" s="61"/>
      <c r="N14" s="17"/>
      <c r="O14" s="70" t="str">
        <f t="shared" ref="O14:O27" si="3">IF(OR(F14="",H14="",J14=""),"There are blank boxes",IF(OR(F14&lt;0,H14&lt;0,J14&lt;0),"There are negative staff numbers",""))</f>
        <v/>
      </c>
    </row>
    <row r="15" spans="1:15" ht="16" customHeight="1" x14ac:dyDescent="0.6">
      <c r="A15" s="9"/>
      <c r="B15" s="130"/>
      <c r="C15" s="136"/>
      <c r="D15" s="25" t="s">
        <v>36</v>
      </c>
      <c r="E15" s="25" t="s">
        <v>34</v>
      </c>
      <c r="F15" s="26">
        <v>0</v>
      </c>
      <c r="G15" s="27">
        <f>IF(OR(F15="", $L15=""),"",IF($L15=0,0,F15/$L15))</f>
        <v>0</v>
      </c>
      <c r="H15" s="26">
        <v>0</v>
      </c>
      <c r="I15" s="27">
        <f t="shared" si="0"/>
        <v>0</v>
      </c>
      <c r="J15" s="26">
        <v>0</v>
      </c>
      <c r="K15" s="27">
        <f t="shared" si="1"/>
        <v>0</v>
      </c>
      <c r="L15" s="28">
        <f t="shared" si="2"/>
        <v>0</v>
      </c>
      <c r="M15" s="61"/>
      <c r="N15" s="17"/>
      <c r="O15" s="70" t="str">
        <f t="shared" si="3"/>
        <v/>
      </c>
    </row>
    <row r="16" spans="1:15" ht="16" customHeight="1" x14ac:dyDescent="0.6">
      <c r="A16" s="9"/>
      <c r="B16" s="130"/>
      <c r="C16" s="136"/>
      <c r="D16" s="25" t="s">
        <v>37</v>
      </c>
      <c r="E16" s="25" t="s">
        <v>34</v>
      </c>
      <c r="F16" s="26">
        <v>6</v>
      </c>
      <c r="G16" s="27">
        <f t="shared" ref="G16:G24" si="4">IF(OR(F16="", $L16=""),"",IF($L16=0,0,F16/$L16))</f>
        <v>0.1875</v>
      </c>
      <c r="H16" s="26">
        <v>23</v>
      </c>
      <c r="I16" s="27">
        <f t="shared" si="0"/>
        <v>0.71875</v>
      </c>
      <c r="J16" s="26">
        <v>3</v>
      </c>
      <c r="K16" s="27">
        <f t="shared" si="1"/>
        <v>9.375E-2</v>
      </c>
      <c r="L16" s="28">
        <f t="shared" si="2"/>
        <v>32</v>
      </c>
      <c r="M16" s="61"/>
      <c r="N16" s="17"/>
      <c r="O16" s="70" t="str">
        <f t="shared" si="3"/>
        <v/>
      </c>
    </row>
    <row r="17" spans="1:15" ht="16" customHeight="1" x14ac:dyDescent="0.6">
      <c r="A17" s="9"/>
      <c r="B17" s="130"/>
      <c r="C17" s="136"/>
      <c r="D17" s="25" t="s">
        <v>38</v>
      </c>
      <c r="E17" s="25" t="s">
        <v>34</v>
      </c>
      <c r="F17" s="26">
        <v>2</v>
      </c>
      <c r="G17" s="27">
        <f t="shared" si="4"/>
        <v>4.6511627906976744E-2</v>
      </c>
      <c r="H17" s="26">
        <v>34</v>
      </c>
      <c r="I17" s="27">
        <f t="shared" si="0"/>
        <v>0.79069767441860461</v>
      </c>
      <c r="J17" s="26">
        <v>7</v>
      </c>
      <c r="K17" s="27">
        <f t="shared" si="1"/>
        <v>0.16279069767441862</v>
      </c>
      <c r="L17" s="28">
        <f t="shared" si="2"/>
        <v>43</v>
      </c>
      <c r="M17" s="61"/>
      <c r="N17" s="17"/>
      <c r="O17" s="70" t="str">
        <f t="shared" si="3"/>
        <v/>
      </c>
    </row>
    <row r="18" spans="1:15" ht="16" customHeight="1" x14ac:dyDescent="0.6">
      <c r="A18" s="9"/>
      <c r="B18" s="130"/>
      <c r="C18" s="136"/>
      <c r="D18" s="25" t="s">
        <v>39</v>
      </c>
      <c r="E18" s="25" t="s">
        <v>34</v>
      </c>
      <c r="F18" s="26">
        <v>2</v>
      </c>
      <c r="G18" s="27">
        <f t="shared" si="4"/>
        <v>2.9411764705882353E-2</v>
      </c>
      <c r="H18" s="26">
        <v>56</v>
      </c>
      <c r="I18" s="27">
        <f t="shared" si="0"/>
        <v>0.82352941176470584</v>
      </c>
      <c r="J18" s="26">
        <v>10</v>
      </c>
      <c r="K18" s="27">
        <f t="shared" si="1"/>
        <v>0.14705882352941177</v>
      </c>
      <c r="L18" s="28">
        <f t="shared" si="2"/>
        <v>68</v>
      </c>
      <c r="M18" s="61"/>
      <c r="N18" s="17"/>
      <c r="O18" s="70" t="str">
        <f t="shared" si="3"/>
        <v/>
      </c>
    </row>
    <row r="19" spans="1:15" ht="16" customHeight="1" x14ac:dyDescent="0.6">
      <c r="A19" s="9"/>
      <c r="B19" s="130"/>
      <c r="C19" s="136"/>
      <c r="D19" s="25" t="s">
        <v>40</v>
      </c>
      <c r="E19" s="25" t="s">
        <v>34</v>
      </c>
      <c r="F19" s="26">
        <v>7</v>
      </c>
      <c r="G19" s="27">
        <f t="shared" si="4"/>
        <v>8.8607594936708861E-2</v>
      </c>
      <c r="H19" s="26">
        <v>60</v>
      </c>
      <c r="I19" s="27">
        <f t="shared" si="0"/>
        <v>0.759493670886076</v>
      </c>
      <c r="J19" s="26">
        <v>12</v>
      </c>
      <c r="K19" s="27">
        <f t="shared" si="1"/>
        <v>0.15189873417721519</v>
      </c>
      <c r="L19" s="28">
        <f t="shared" si="2"/>
        <v>79</v>
      </c>
      <c r="M19" s="61"/>
      <c r="N19" s="17"/>
      <c r="O19" s="70" t="str">
        <f t="shared" si="3"/>
        <v/>
      </c>
    </row>
    <row r="20" spans="1:15" ht="16" customHeight="1" x14ac:dyDescent="0.6">
      <c r="A20" s="9"/>
      <c r="B20" s="130"/>
      <c r="C20" s="136"/>
      <c r="D20" s="25" t="s">
        <v>41</v>
      </c>
      <c r="E20" s="25" t="s">
        <v>34</v>
      </c>
      <c r="F20" s="26">
        <v>11</v>
      </c>
      <c r="G20" s="27">
        <f t="shared" si="4"/>
        <v>0.10280373831775701</v>
      </c>
      <c r="H20" s="26">
        <v>79</v>
      </c>
      <c r="I20" s="27">
        <f t="shared" si="0"/>
        <v>0.73831775700934577</v>
      </c>
      <c r="J20" s="26">
        <v>17</v>
      </c>
      <c r="K20" s="27">
        <f t="shared" si="1"/>
        <v>0.15887850467289719</v>
      </c>
      <c r="L20" s="28">
        <f t="shared" si="2"/>
        <v>107</v>
      </c>
      <c r="M20" s="61"/>
      <c r="N20" s="17"/>
      <c r="O20" s="70" t="str">
        <f t="shared" si="3"/>
        <v/>
      </c>
    </row>
    <row r="21" spans="1:15" ht="16" customHeight="1" x14ac:dyDescent="0.6">
      <c r="A21" s="9"/>
      <c r="B21" s="130"/>
      <c r="C21" s="136"/>
      <c r="D21" s="25" t="s">
        <v>42</v>
      </c>
      <c r="E21" s="25" t="s">
        <v>34</v>
      </c>
      <c r="F21" s="26">
        <v>2</v>
      </c>
      <c r="G21" s="27">
        <f t="shared" si="4"/>
        <v>2.5316455696202531E-2</v>
      </c>
      <c r="H21" s="26">
        <v>70</v>
      </c>
      <c r="I21" s="27">
        <f t="shared" si="0"/>
        <v>0.88607594936708856</v>
      </c>
      <c r="J21" s="26">
        <v>7</v>
      </c>
      <c r="K21" s="27">
        <f t="shared" si="1"/>
        <v>8.8607594936708861E-2</v>
      </c>
      <c r="L21" s="28">
        <f t="shared" si="2"/>
        <v>79</v>
      </c>
      <c r="M21" s="61"/>
      <c r="N21" s="17"/>
      <c r="O21" s="70" t="str">
        <f t="shared" si="3"/>
        <v/>
      </c>
    </row>
    <row r="22" spans="1:15" ht="16" customHeight="1" x14ac:dyDescent="0.6">
      <c r="A22" s="9"/>
      <c r="B22" s="130"/>
      <c r="C22" s="136"/>
      <c r="D22" s="25" t="s">
        <v>43</v>
      </c>
      <c r="E22" s="25" t="s">
        <v>34</v>
      </c>
      <c r="F22" s="26">
        <v>3</v>
      </c>
      <c r="G22" s="27">
        <f t="shared" si="4"/>
        <v>6.1224489795918366E-2</v>
      </c>
      <c r="H22" s="26">
        <v>34</v>
      </c>
      <c r="I22" s="27">
        <f t="shared" si="0"/>
        <v>0.69387755102040816</v>
      </c>
      <c r="J22" s="26">
        <v>12</v>
      </c>
      <c r="K22" s="27">
        <f t="shared" si="1"/>
        <v>0.24489795918367346</v>
      </c>
      <c r="L22" s="28">
        <f t="shared" si="2"/>
        <v>49</v>
      </c>
      <c r="M22" s="61"/>
      <c r="N22" s="17"/>
      <c r="O22" s="70" t="str">
        <f t="shared" si="3"/>
        <v/>
      </c>
    </row>
    <row r="23" spans="1:15" ht="16" customHeight="1" x14ac:dyDescent="0.6">
      <c r="A23" s="9"/>
      <c r="B23" s="130"/>
      <c r="C23" s="136"/>
      <c r="D23" s="25" t="s">
        <v>44</v>
      </c>
      <c r="E23" s="25" t="s">
        <v>34</v>
      </c>
      <c r="F23" s="26">
        <v>2</v>
      </c>
      <c r="G23" s="27">
        <f t="shared" si="4"/>
        <v>7.407407407407407E-2</v>
      </c>
      <c r="H23" s="26">
        <v>18</v>
      </c>
      <c r="I23" s="27">
        <f t="shared" si="0"/>
        <v>0.66666666666666663</v>
      </c>
      <c r="J23" s="26">
        <v>7</v>
      </c>
      <c r="K23" s="27">
        <f t="shared" si="1"/>
        <v>0.25925925925925924</v>
      </c>
      <c r="L23" s="28">
        <f t="shared" si="2"/>
        <v>27</v>
      </c>
      <c r="M23" s="61"/>
      <c r="N23" s="17"/>
      <c r="O23" s="70" t="str">
        <f t="shared" si="3"/>
        <v/>
      </c>
    </row>
    <row r="24" spans="1:15" ht="16" customHeight="1" x14ac:dyDescent="0.6">
      <c r="A24" s="9"/>
      <c r="B24" s="130"/>
      <c r="C24" s="136"/>
      <c r="D24" s="25" t="s">
        <v>45</v>
      </c>
      <c r="E24" s="25" t="s">
        <v>34</v>
      </c>
      <c r="F24" s="26">
        <v>0</v>
      </c>
      <c r="G24" s="27">
        <f t="shared" si="4"/>
        <v>0</v>
      </c>
      <c r="H24" s="26">
        <v>14</v>
      </c>
      <c r="I24" s="27">
        <f t="shared" si="0"/>
        <v>0.7</v>
      </c>
      <c r="J24" s="26">
        <v>6</v>
      </c>
      <c r="K24" s="27">
        <f t="shared" si="1"/>
        <v>0.3</v>
      </c>
      <c r="L24" s="28">
        <f t="shared" si="2"/>
        <v>20</v>
      </c>
      <c r="M24" s="61"/>
      <c r="N24" s="17"/>
      <c r="O24" s="70" t="str">
        <f t="shared" si="3"/>
        <v/>
      </c>
    </row>
    <row r="25" spans="1:15" ht="16" customHeight="1" x14ac:dyDescent="0.6">
      <c r="A25" s="9"/>
      <c r="B25" s="130"/>
      <c r="C25" s="136"/>
      <c r="D25" s="25" t="s">
        <v>46</v>
      </c>
      <c r="E25" s="25" t="s">
        <v>34</v>
      </c>
      <c r="F25" s="94">
        <v>0</v>
      </c>
      <c r="G25" s="27">
        <f>IF(OR(F26="", $L25=""),"",IF($L25=0,0,F26/$L25))</f>
        <v>0</v>
      </c>
      <c r="H25" s="26">
        <v>11</v>
      </c>
      <c r="I25" s="27">
        <f t="shared" si="0"/>
        <v>0.73333333333333328</v>
      </c>
      <c r="J25" s="26">
        <v>4</v>
      </c>
      <c r="K25" s="27">
        <f t="shared" si="1"/>
        <v>0.26666666666666666</v>
      </c>
      <c r="L25" s="28">
        <f>IF(OR(F26="",H25="",J25=""),"",SUM(F26,H25,J25))</f>
        <v>15</v>
      </c>
      <c r="M25" s="61"/>
      <c r="N25" s="17"/>
      <c r="O25" s="70" t="str">
        <f>IF(OR(F26="",H25="",J25=""),"There are blank boxes",IF(OR(F26&lt;0,H25&lt;0,J25&lt;0),"There are negative staff numbers",""))</f>
        <v/>
      </c>
    </row>
    <row r="26" spans="1:15" ht="16" customHeight="1" x14ac:dyDescent="0.6">
      <c r="A26" s="9"/>
      <c r="B26" s="130"/>
      <c r="C26" s="136"/>
      <c r="D26" s="25" t="s">
        <v>47</v>
      </c>
      <c r="E26" s="25" t="s">
        <v>34</v>
      </c>
      <c r="F26" s="26">
        <v>0</v>
      </c>
      <c r="G26" s="27" t="e">
        <f>IF(OR(#REF!="", $L26=""),"",IF($L26=0,0,#REF!/$L26))</f>
        <v>#REF!</v>
      </c>
      <c r="H26" s="26">
        <v>7</v>
      </c>
      <c r="I26" s="27" t="e">
        <f t="shared" si="0"/>
        <v>#REF!</v>
      </c>
      <c r="J26" s="26">
        <v>2</v>
      </c>
      <c r="K26" s="27" t="e">
        <f t="shared" si="1"/>
        <v>#REF!</v>
      </c>
      <c r="L26" s="28" t="e">
        <f>IF(OR(#REF!="",H26="",J26=""),"",SUM(#REF!,H26,J26))</f>
        <v>#REF!</v>
      </c>
      <c r="M26" s="61"/>
      <c r="N26" s="17"/>
      <c r="O26" s="70" t="e">
        <f>IF(OR(#REF!="",H26="",J26=""),"There are blank boxes",IF(OR(#REF!&lt;0,H26&lt;0,J26&lt;0),"There are negative staff numbers",""))</f>
        <v>#REF!</v>
      </c>
    </row>
    <row r="27" spans="1:15" ht="16" customHeight="1" x14ac:dyDescent="0.6">
      <c r="A27" s="9"/>
      <c r="B27" s="130"/>
      <c r="C27" s="136"/>
      <c r="D27" s="34" t="s">
        <v>48</v>
      </c>
      <c r="E27" s="34" t="s">
        <v>34</v>
      </c>
      <c r="F27" s="72">
        <v>0</v>
      </c>
      <c r="G27" s="73">
        <f>IF(OR(F27="", $L27=""),"",IF($L27=0,0,F27/$L27))</f>
        <v>0</v>
      </c>
      <c r="H27" s="72">
        <v>0</v>
      </c>
      <c r="I27" s="73">
        <f t="shared" si="0"/>
        <v>0</v>
      </c>
      <c r="J27" s="72">
        <v>0</v>
      </c>
      <c r="K27" s="73">
        <f t="shared" si="1"/>
        <v>0</v>
      </c>
      <c r="L27" s="74">
        <f t="shared" si="2"/>
        <v>0</v>
      </c>
      <c r="M27" s="75"/>
      <c r="N27" s="17"/>
      <c r="O27" s="70" t="str">
        <f t="shared" si="3"/>
        <v/>
      </c>
    </row>
    <row r="28" spans="1:15" ht="16" customHeight="1" x14ac:dyDescent="0.6">
      <c r="A28" s="9"/>
      <c r="B28" s="130"/>
      <c r="C28" s="136"/>
      <c r="D28" s="34" t="s">
        <v>49</v>
      </c>
      <c r="E28" s="34" t="s">
        <v>50</v>
      </c>
      <c r="F28" s="74">
        <f>IF(OR(F13="",F14="",F15="",F16="",F17=""),"",SUM(F13:F17))</f>
        <v>8</v>
      </c>
      <c r="G28" s="73">
        <f t="shared" ref="G28:G32" si="5">IF(OR(F28="", $L28="", $L28=0),"",F28/$L28)</f>
        <v>0.10666666666666667</v>
      </c>
      <c r="H28" s="74">
        <f>IF(OR(H13="",H14="",H15="",H16="",H17=""),"",SUM(H13:H17))</f>
        <v>57</v>
      </c>
      <c r="I28" s="73">
        <f t="shared" ref="I28:I32" si="6">IF(OR(H28="", $L28="", $L28=0),"",H28/$L28)</f>
        <v>0.76</v>
      </c>
      <c r="J28" s="74">
        <f>IF(OR(J13="",J14="",J15="",J16="",J17=""),"",SUM(J13:J17))</f>
        <v>10</v>
      </c>
      <c r="K28" s="73">
        <f t="shared" ref="K28:K32" si="7">IF(OR(J28="", $L28="", $L28=0),"",J28/$L28)</f>
        <v>0.13333333333333333</v>
      </c>
      <c r="L28" s="74">
        <f t="shared" si="2"/>
        <v>75</v>
      </c>
      <c r="M28" s="75"/>
      <c r="N28" s="17"/>
      <c r="O28" s="70"/>
    </row>
    <row r="29" spans="1:15" ht="16" customHeight="1" x14ac:dyDescent="0.6">
      <c r="A29" s="9"/>
      <c r="B29" s="130"/>
      <c r="C29" s="136"/>
      <c r="D29" s="34" t="s">
        <v>51</v>
      </c>
      <c r="E29" s="34" t="s">
        <v>50</v>
      </c>
      <c r="F29" s="74">
        <f>IF(OR(F18="",F19="",F20="",),"",SUM(F18:F20))</f>
        <v>20</v>
      </c>
      <c r="G29" s="73">
        <f t="shared" si="5"/>
        <v>7.874015748031496E-2</v>
      </c>
      <c r="H29" s="74">
        <f>IF(OR(H18="",H19="",H20="",),"",SUM(H18:H20))</f>
        <v>195</v>
      </c>
      <c r="I29" s="73">
        <f t="shared" si="6"/>
        <v>0.76771653543307083</v>
      </c>
      <c r="J29" s="74">
        <f>IF(OR(J18="",J19="",J20="",),"",SUM(J18:J20))</f>
        <v>39</v>
      </c>
      <c r="K29" s="73">
        <f t="shared" si="7"/>
        <v>0.15354330708661418</v>
      </c>
      <c r="L29" s="74">
        <f t="shared" si="2"/>
        <v>254</v>
      </c>
      <c r="M29" s="75"/>
      <c r="N29" s="17"/>
      <c r="O29" s="70"/>
    </row>
    <row r="30" spans="1:15" ht="16" customHeight="1" x14ac:dyDescent="0.6">
      <c r="A30" s="9"/>
      <c r="B30" s="130"/>
      <c r="C30" s="136"/>
      <c r="D30" s="34" t="s">
        <v>52</v>
      </c>
      <c r="E30" s="34" t="s">
        <v>50</v>
      </c>
      <c r="F30" s="74">
        <f>IF(OR(F21="",F22=""),"",SUM(F21:F22))</f>
        <v>5</v>
      </c>
      <c r="G30" s="73">
        <f t="shared" si="5"/>
        <v>3.90625E-2</v>
      </c>
      <c r="H30" s="74">
        <f>IF(OR(H21="",H22=""),"",SUM(H21:H22))</f>
        <v>104</v>
      </c>
      <c r="I30" s="73">
        <f t="shared" si="6"/>
        <v>0.8125</v>
      </c>
      <c r="J30" s="74">
        <f>IF(OR(J21="",J22=""),"",SUM(J21:J22))</f>
        <v>19</v>
      </c>
      <c r="K30" s="73">
        <f t="shared" si="7"/>
        <v>0.1484375</v>
      </c>
      <c r="L30" s="74">
        <f t="shared" si="2"/>
        <v>128</v>
      </c>
      <c r="M30" s="75"/>
      <c r="N30" s="17"/>
      <c r="O30" s="70"/>
    </row>
    <row r="31" spans="1:15" ht="16" customHeight="1" x14ac:dyDescent="0.6">
      <c r="A31" s="9"/>
      <c r="B31" s="130"/>
      <c r="C31" s="136"/>
      <c r="D31" s="34" t="s">
        <v>53</v>
      </c>
      <c r="E31" s="34" t="s">
        <v>50</v>
      </c>
      <c r="F31" s="74" t="e">
        <f>IF(OR(F23="",F24="",F26="",#REF!=""),"",SUM(F23:F26))</f>
        <v>#REF!</v>
      </c>
      <c r="G31" s="73" t="e">
        <f t="shared" si="5"/>
        <v>#REF!</v>
      </c>
      <c r="H31" s="74">
        <f>IF(OR(H23="",H24="",H25="",H26=""),"",SUM(H23:H26))</f>
        <v>50</v>
      </c>
      <c r="I31" s="73" t="e">
        <f t="shared" si="6"/>
        <v>#REF!</v>
      </c>
      <c r="J31" s="74">
        <f>IF(OR(J23="",J24="",J25="",J26=""),"",SUM(J23:J26))</f>
        <v>19</v>
      </c>
      <c r="K31" s="73" t="e">
        <f t="shared" si="7"/>
        <v>#REF!</v>
      </c>
      <c r="L31" s="74" t="e">
        <f t="shared" si="2"/>
        <v>#REF!</v>
      </c>
      <c r="M31" s="75"/>
      <c r="N31" s="17"/>
      <c r="O31" s="70"/>
    </row>
    <row r="32" spans="1:15" ht="16" customHeight="1" thickBot="1" x14ac:dyDescent="0.65">
      <c r="A32" s="9"/>
      <c r="B32" s="130"/>
      <c r="C32" s="136"/>
      <c r="D32" s="29" t="s">
        <v>54</v>
      </c>
      <c r="E32" s="29" t="s">
        <v>50</v>
      </c>
      <c r="F32" s="31" t="e">
        <f>IF(OR(F27="",F28="",F29="",F30="",F31=""),"",SUM(F13:F27))</f>
        <v>#REF!</v>
      </c>
      <c r="G32" s="30" t="e">
        <f t="shared" si="5"/>
        <v>#REF!</v>
      </c>
      <c r="H32" s="31">
        <f>IF(OR(H27="",H28="",H29="",H30="",H31=""),"",SUM(H13:H27))</f>
        <v>406</v>
      </c>
      <c r="I32" s="30" t="e">
        <f t="shared" si="6"/>
        <v>#REF!</v>
      </c>
      <c r="J32" s="31">
        <f>IF(OR(J27="",J28="",J29="",J30="",J31=""),"",SUM(J13:J27))</f>
        <v>87</v>
      </c>
      <c r="K32" s="30" t="e">
        <f t="shared" si="7"/>
        <v>#REF!</v>
      </c>
      <c r="L32" s="31" t="e">
        <f t="shared" si="2"/>
        <v>#REF!</v>
      </c>
      <c r="M32" s="62"/>
      <c r="N32" s="17"/>
      <c r="O32" s="70"/>
    </row>
    <row r="33" spans="1:15" ht="16" customHeight="1" thickTop="1" x14ac:dyDescent="0.6">
      <c r="A33" s="9"/>
      <c r="B33" s="130"/>
      <c r="C33" s="136"/>
      <c r="D33" s="54" t="s">
        <v>55</v>
      </c>
      <c r="E33" s="57"/>
      <c r="F33" s="58"/>
      <c r="G33" s="58"/>
      <c r="H33" s="59"/>
      <c r="I33" s="59"/>
      <c r="J33" s="58"/>
      <c r="K33" s="58"/>
      <c r="L33" s="58"/>
      <c r="M33" s="60"/>
      <c r="N33" s="17"/>
      <c r="O33" s="70"/>
    </row>
    <row r="34" spans="1:15" ht="16" customHeight="1" x14ac:dyDescent="0.6">
      <c r="A34" s="9"/>
      <c r="B34" s="130"/>
      <c r="C34" s="136"/>
      <c r="D34" s="25" t="s">
        <v>33</v>
      </c>
      <c r="E34" s="25" t="s">
        <v>34</v>
      </c>
      <c r="F34" s="26">
        <v>0</v>
      </c>
      <c r="G34" s="32">
        <f t="shared" ref="G34:G48" si="8">IF(OR(F34="", $L34=""),"",IF($L34=0,0,F34/$L34))</f>
        <v>0</v>
      </c>
      <c r="H34" s="26">
        <v>0</v>
      </c>
      <c r="I34" s="32">
        <f t="shared" ref="I34:I48" si="9">IF(OR(H34="", $L34=""),"",IF($L34=0,0,H34/$L34))</f>
        <v>0</v>
      </c>
      <c r="J34" s="26">
        <v>0</v>
      </c>
      <c r="K34" s="32">
        <f t="shared" ref="K34:K48" si="10">IF(OR(J34="", $L34=""),"",IF($L34=0,0,J34/$L34))</f>
        <v>0</v>
      </c>
      <c r="L34" s="33">
        <f>IF(OR(F34="",H34="",J34=""),"",SUM(F34,H34,J34))</f>
        <v>0</v>
      </c>
      <c r="M34" s="61"/>
      <c r="N34" s="17"/>
      <c r="O34" s="70" t="str">
        <f t="shared" ref="O34:O48" si="11">IF(OR(F34="",H34="",J34=""),"There are blank boxes",IF(OR(F34&lt;0,H34&lt;0,J34&lt;0),"There are negative staff numbers",""))</f>
        <v/>
      </c>
    </row>
    <row r="35" spans="1:15" ht="16" customHeight="1" x14ac:dyDescent="0.6">
      <c r="A35" s="9"/>
      <c r="B35" s="130"/>
      <c r="C35" s="136"/>
      <c r="D35" s="25" t="s">
        <v>35</v>
      </c>
      <c r="E35" s="25" t="s">
        <v>34</v>
      </c>
      <c r="F35" s="26">
        <v>0</v>
      </c>
      <c r="G35" s="32">
        <f t="shared" si="8"/>
        <v>0</v>
      </c>
      <c r="H35" s="26">
        <v>0</v>
      </c>
      <c r="I35" s="32">
        <f t="shared" si="9"/>
        <v>0</v>
      </c>
      <c r="J35" s="26">
        <v>0</v>
      </c>
      <c r="K35" s="32">
        <f t="shared" si="10"/>
        <v>0</v>
      </c>
      <c r="L35" s="33">
        <f t="shared" ref="L35:L58" si="12">IF(OR(F35="",H35="",J35=""),"",SUM(F35,H35,J35))</f>
        <v>0</v>
      </c>
      <c r="M35" s="61"/>
      <c r="N35" s="17"/>
      <c r="O35" s="70" t="str">
        <f t="shared" si="11"/>
        <v/>
      </c>
    </row>
    <row r="36" spans="1:15" ht="16" customHeight="1" x14ac:dyDescent="0.6">
      <c r="A36" s="9"/>
      <c r="B36" s="130"/>
      <c r="C36" s="136"/>
      <c r="D36" s="25" t="s">
        <v>36</v>
      </c>
      <c r="E36" s="25" t="s">
        <v>34</v>
      </c>
      <c r="F36" s="26">
        <v>0</v>
      </c>
      <c r="G36" s="32">
        <f t="shared" si="8"/>
        <v>0</v>
      </c>
      <c r="H36" s="26">
        <v>0</v>
      </c>
      <c r="I36" s="32">
        <f t="shared" si="9"/>
        <v>0</v>
      </c>
      <c r="J36" s="26">
        <v>0</v>
      </c>
      <c r="K36" s="32">
        <f t="shared" si="10"/>
        <v>0</v>
      </c>
      <c r="L36" s="33">
        <f t="shared" si="12"/>
        <v>0</v>
      </c>
      <c r="M36" s="61"/>
      <c r="N36" s="17"/>
      <c r="O36" s="70" t="str">
        <f t="shared" si="11"/>
        <v/>
      </c>
    </row>
    <row r="37" spans="1:15" ht="16" customHeight="1" x14ac:dyDescent="0.6">
      <c r="A37" s="9"/>
      <c r="B37" s="130"/>
      <c r="C37" s="136"/>
      <c r="D37" s="25" t="s">
        <v>37</v>
      </c>
      <c r="E37" s="25" t="s">
        <v>34</v>
      </c>
      <c r="F37" s="26">
        <v>0</v>
      </c>
      <c r="G37" s="32">
        <f t="shared" si="8"/>
        <v>0</v>
      </c>
      <c r="H37" s="26">
        <v>0</v>
      </c>
      <c r="I37" s="32">
        <f t="shared" si="9"/>
        <v>0</v>
      </c>
      <c r="J37" s="26">
        <v>0</v>
      </c>
      <c r="K37" s="32">
        <f t="shared" si="10"/>
        <v>0</v>
      </c>
      <c r="L37" s="33">
        <f t="shared" si="12"/>
        <v>0</v>
      </c>
      <c r="M37" s="61"/>
      <c r="N37" s="17"/>
      <c r="O37" s="70" t="str">
        <f t="shared" si="11"/>
        <v/>
      </c>
    </row>
    <row r="38" spans="1:15" ht="16" customHeight="1" x14ac:dyDescent="0.6">
      <c r="A38" s="9"/>
      <c r="B38" s="130"/>
      <c r="C38" s="136"/>
      <c r="D38" s="25" t="s">
        <v>38</v>
      </c>
      <c r="E38" s="25" t="s">
        <v>34</v>
      </c>
      <c r="F38" s="26">
        <v>0</v>
      </c>
      <c r="G38" s="32">
        <f t="shared" si="8"/>
        <v>0</v>
      </c>
      <c r="H38" s="26">
        <v>0</v>
      </c>
      <c r="I38" s="32">
        <f t="shared" si="9"/>
        <v>0</v>
      </c>
      <c r="J38" s="26">
        <v>0</v>
      </c>
      <c r="K38" s="32">
        <f t="shared" si="10"/>
        <v>0</v>
      </c>
      <c r="L38" s="33">
        <f t="shared" si="12"/>
        <v>0</v>
      </c>
      <c r="M38" s="61"/>
      <c r="N38" s="17"/>
      <c r="O38" s="70" t="str">
        <f t="shared" si="11"/>
        <v/>
      </c>
    </row>
    <row r="39" spans="1:15" ht="16" customHeight="1" x14ac:dyDescent="0.6">
      <c r="A39" s="9"/>
      <c r="B39" s="130"/>
      <c r="C39" s="136"/>
      <c r="D39" s="25" t="s">
        <v>39</v>
      </c>
      <c r="E39" s="25" t="s">
        <v>34</v>
      </c>
      <c r="F39" s="26">
        <v>0</v>
      </c>
      <c r="G39" s="32">
        <f t="shared" si="8"/>
        <v>0</v>
      </c>
      <c r="H39" s="26">
        <v>0</v>
      </c>
      <c r="I39" s="32">
        <f t="shared" si="9"/>
        <v>0</v>
      </c>
      <c r="J39" s="26">
        <v>0</v>
      </c>
      <c r="K39" s="32">
        <f t="shared" si="10"/>
        <v>0</v>
      </c>
      <c r="L39" s="33">
        <f t="shared" si="12"/>
        <v>0</v>
      </c>
      <c r="M39" s="61"/>
      <c r="N39" s="17"/>
      <c r="O39" s="70" t="str">
        <f t="shared" si="11"/>
        <v/>
      </c>
    </row>
    <row r="40" spans="1:15" ht="16" customHeight="1" x14ac:dyDescent="0.6">
      <c r="A40" s="9"/>
      <c r="B40" s="130"/>
      <c r="C40" s="136"/>
      <c r="D40" s="25" t="s">
        <v>40</v>
      </c>
      <c r="E40" s="25" t="s">
        <v>34</v>
      </c>
      <c r="F40" s="26">
        <v>1</v>
      </c>
      <c r="G40" s="32">
        <f t="shared" si="8"/>
        <v>6.25E-2</v>
      </c>
      <c r="H40" s="26">
        <v>14</v>
      </c>
      <c r="I40" s="32">
        <f t="shared" si="9"/>
        <v>0.875</v>
      </c>
      <c r="J40" s="26">
        <v>1</v>
      </c>
      <c r="K40" s="32">
        <f t="shared" si="10"/>
        <v>6.25E-2</v>
      </c>
      <c r="L40" s="33">
        <f t="shared" si="12"/>
        <v>16</v>
      </c>
      <c r="M40" s="61"/>
      <c r="N40" s="17"/>
      <c r="O40" s="70" t="str">
        <f t="shared" si="11"/>
        <v/>
      </c>
    </row>
    <row r="41" spans="1:15" ht="16" customHeight="1" x14ac:dyDescent="0.6">
      <c r="A41" s="9"/>
      <c r="B41" s="130"/>
      <c r="C41" s="136"/>
      <c r="D41" s="25" t="s">
        <v>41</v>
      </c>
      <c r="E41" s="25" t="s">
        <v>34</v>
      </c>
      <c r="F41" s="26">
        <v>2</v>
      </c>
      <c r="G41" s="32">
        <f t="shared" si="8"/>
        <v>0.16666666666666666</v>
      </c>
      <c r="H41" s="26">
        <v>8</v>
      </c>
      <c r="I41" s="32">
        <f t="shared" si="9"/>
        <v>0.66666666666666663</v>
      </c>
      <c r="J41" s="26">
        <v>2</v>
      </c>
      <c r="K41" s="32">
        <f t="shared" si="10"/>
        <v>0.16666666666666666</v>
      </c>
      <c r="L41" s="33">
        <f t="shared" si="12"/>
        <v>12</v>
      </c>
      <c r="M41" s="61"/>
      <c r="N41" s="17"/>
      <c r="O41" s="70" t="str">
        <f t="shared" si="11"/>
        <v/>
      </c>
    </row>
    <row r="42" spans="1:15" ht="16" customHeight="1" x14ac:dyDescent="0.6">
      <c r="A42" s="9"/>
      <c r="B42" s="130"/>
      <c r="C42" s="136"/>
      <c r="D42" s="25" t="s">
        <v>42</v>
      </c>
      <c r="E42" s="25" t="s">
        <v>34</v>
      </c>
      <c r="F42" s="26">
        <v>0</v>
      </c>
      <c r="G42" s="32">
        <f t="shared" si="8"/>
        <v>0</v>
      </c>
      <c r="H42" s="26">
        <v>9</v>
      </c>
      <c r="I42" s="32">
        <f t="shared" si="9"/>
        <v>0.9</v>
      </c>
      <c r="J42" s="26">
        <v>1</v>
      </c>
      <c r="K42" s="32">
        <f t="shared" si="10"/>
        <v>0.1</v>
      </c>
      <c r="L42" s="33">
        <f t="shared" si="12"/>
        <v>10</v>
      </c>
      <c r="M42" s="61"/>
      <c r="N42" s="17"/>
      <c r="O42" s="70" t="str">
        <f t="shared" si="11"/>
        <v/>
      </c>
    </row>
    <row r="43" spans="1:15" ht="16" customHeight="1" x14ac:dyDescent="0.6">
      <c r="A43" s="9"/>
      <c r="B43" s="130"/>
      <c r="C43" s="136"/>
      <c r="D43" s="25" t="s">
        <v>43</v>
      </c>
      <c r="E43" s="25" t="s">
        <v>34</v>
      </c>
      <c r="F43" s="26">
        <v>2</v>
      </c>
      <c r="G43" s="32">
        <f t="shared" si="8"/>
        <v>0.2857142857142857</v>
      </c>
      <c r="H43" s="26">
        <v>5</v>
      </c>
      <c r="I43" s="32">
        <f t="shared" si="9"/>
        <v>0.7142857142857143</v>
      </c>
      <c r="J43" s="26">
        <v>0</v>
      </c>
      <c r="K43" s="32">
        <f t="shared" si="10"/>
        <v>0</v>
      </c>
      <c r="L43" s="33">
        <f t="shared" si="12"/>
        <v>7</v>
      </c>
      <c r="M43" s="61"/>
      <c r="N43" s="17"/>
      <c r="O43" s="70" t="str">
        <f t="shared" si="11"/>
        <v/>
      </c>
    </row>
    <row r="44" spans="1:15" ht="16" customHeight="1" x14ac:dyDescent="0.6">
      <c r="A44" s="9"/>
      <c r="B44" s="130"/>
      <c r="C44" s="136"/>
      <c r="D44" s="25" t="s">
        <v>44</v>
      </c>
      <c r="E44" s="25" t="s">
        <v>34</v>
      </c>
      <c r="F44" s="26">
        <v>0</v>
      </c>
      <c r="G44" s="32">
        <f t="shared" si="8"/>
        <v>0</v>
      </c>
      <c r="H44" s="26">
        <v>3</v>
      </c>
      <c r="I44" s="32">
        <f t="shared" si="9"/>
        <v>0.75</v>
      </c>
      <c r="J44" s="26">
        <v>1</v>
      </c>
      <c r="K44" s="32">
        <f t="shared" si="10"/>
        <v>0.25</v>
      </c>
      <c r="L44" s="33">
        <f t="shared" si="12"/>
        <v>4</v>
      </c>
      <c r="M44" s="61"/>
      <c r="N44" s="17"/>
      <c r="O44" s="70" t="str">
        <f t="shared" si="11"/>
        <v/>
      </c>
    </row>
    <row r="45" spans="1:15" ht="16" customHeight="1" x14ac:dyDescent="0.6">
      <c r="A45" s="9"/>
      <c r="B45" s="130"/>
      <c r="C45" s="136"/>
      <c r="D45" s="25" t="s">
        <v>45</v>
      </c>
      <c r="E45" s="25" t="s">
        <v>34</v>
      </c>
      <c r="F45" s="26">
        <v>0</v>
      </c>
      <c r="G45" s="32">
        <f t="shared" si="8"/>
        <v>0</v>
      </c>
      <c r="H45" s="26">
        <v>1</v>
      </c>
      <c r="I45" s="32">
        <f t="shared" si="9"/>
        <v>1</v>
      </c>
      <c r="J45" s="26">
        <v>0</v>
      </c>
      <c r="K45" s="32">
        <f t="shared" si="10"/>
        <v>0</v>
      </c>
      <c r="L45" s="33">
        <f t="shared" si="12"/>
        <v>1</v>
      </c>
      <c r="M45" s="61"/>
      <c r="N45" s="17"/>
      <c r="O45" s="70" t="str">
        <f t="shared" si="11"/>
        <v/>
      </c>
    </row>
    <row r="46" spans="1:15" ht="16" customHeight="1" x14ac:dyDescent="0.6">
      <c r="A46" s="9"/>
      <c r="B46" s="130"/>
      <c r="C46" s="136"/>
      <c r="D46" s="25" t="s">
        <v>46</v>
      </c>
      <c r="E46" s="25" t="s">
        <v>34</v>
      </c>
      <c r="F46" s="26">
        <v>0</v>
      </c>
      <c r="G46" s="32">
        <f t="shared" si="8"/>
        <v>0</v>
      </c>
      <c r="H46" s="26">
        <v>1</v>
      </c>
      <c r="I46" s="32">
        <f t="shared" si="9"/>
        <v>1</v>
      </c>
      <c r="J46" s="26">
        <v>0</v>
      </c>
      <c r="K46" s="32">
        <f t="shared" si="10"/>
        <v>0</v>
      </c>
      <c r="L46" s="33">
        <f t="shared" si="12"/>
        <v>1</v>
      </c>
      <c r="M46" s="61"/>
      <c r="N46" s="17"/>
      <c r="O46" s="70" t="str">
        <f t="shared" si="11"/>
        <v/>
      </c>
    </row>
    <row r="47" spans="1:15" ht="16" customHeight="1" x14ac:dyDescent="0.6">
      <c r="A47" s="9"/>
      <c r="B47" s="130"/>
      <c r="C47" s="136"/>
      <c r="D47" s="34" t="s">
        <v>47</v>
      </c>
      <c r="E47" s="34" t="s">
        <v>34</v>
      </c>
      <c r="F47" s="72">
        <v>0</v>
      </c>
      <c r="G47" s="76">
        <f t="shared" si="8"/>
        <v>0</v>
      </c>
      <c r="H47" s="72">
        <v>1</v>
      </c>
      <c r="I47" s="76">
        <f t="shared" si="9"/>
        <v>1</v>
      </c>
      <c r="J47" s="72">
        <v>0</v>
      </c>
      <c r="K47" s="76">
        <f t="shared" si="10"/>
        <v>0</v>
      </c>
      <c r="L47" s="77">
        <f t="shared" ref="L47:L53" si="13">IF(OR(F47="",H47="",J47=""),"",SUM(F47,H47,J47))</f>
        <v>1</v>
      </c>
      <c r="M47" s="75"/>
      <c r="N47" s="17"/>
      <c r="O47" s="70" t="str">
        <f t="shared" si="11"/>
        <v/>
      </c>
    </row>
    <row r="48" spans="1:15" ht="16" customHeight="1" x14ac:dyDescent="0.6">
      <c r="A48" s="9"/>
      <c r="B48" s="130"/>
      <c r="C48" s="136"/>
      <c r="D48" s="34" t="s">
        <v>48</v>
      </c>
      <c r="E48" s="34" t="s">
        <v>34</v>
      </c>
      <c r="F48" s="72">
        <v>0</v>
      </c>
      <c r="G48" s="73">
        <f t="shared" si="8"/>
        <v>0</v>
      </c>
      <c r="H48" s="72">
        <v>23</v>
      </c>
      <c r="I48" s="73">
        <f t="shared" si="9"/>
        <v>0.74193548387096775</v>
      </c>
      <c r="J48" s="72">
        <v>8</v>
      </c>
      <c r="K48" s="73">
        <f t="shared" si="10"/>
        <v>0.25806451612903225</v>
      </c>
      <c r="L48" s="74">
        <f t="shared" si="13"/>
        <v>31</v>
      </c>
      <c r="M48" s="75" t="s">
        <v>242</v>
      </c>
      <c r="N48" s="17"/>
      <c r="O48" s="70" t="str">
        <f t="shared" si="11"/>
        <v/>
      </c>
    </row>
    <row r="49" spans="1:15" ht="16" customHeight="1" x14ac:dyDescent="0.6">
      <c r="A49" s="9"/>
      <c r="B49" s="130"/>
      <c r="C49" s="136"/>
      <c r="D49" s="34" t="s">
        <v>49</v>
      </c>
      <c r="E49" s="34" t="s">
        <v>50</v>
      </c>
      <c r="F49" s="74">
        <f>IF(OR(F34="",F35="",F36="",F37="",F38=""),"",SUM(F34:F38))</f>
        <v>0</v>
      </c>
      <c r="G49" s="73" t="str">
        <f t="shared" ref="G49:G53" si="14">IF(OR(F49="", $L49="", $L49=0),"",F49/$L49)</f>
        <v/>
      </c>
      <c r="H49" s="74">
        <f>IF(OR(H34="",H35="",H36="",H37="",H38=""),"",SUM(H34:H38))</f>
        <v>0</v>
      </c>
      <c r="I49" s="73" t="str">
        <f t="shared" ref="I49:I53" si="15">IF(OR(H49="", $L49="", $L49=0),"",H49/$L49)</f>
        <v/>
      </c>
      <c r="J49" s="74">
        <f>IF(OR(J34="",J35="",J36="",J37="",J38=""),"",SUM(J34:J38))</f>
        <v>0</v>
      </c>
      <c r="K49" s="73" t="str">
        <f t="shared" ref="K49:K53" si="16">IF(OR(J49="", $L49="", $L49=0),"",J49/$L49)</f>
        <v/>
      </c>
      <c r="L49" s="74">
        <f t="shared" si="13"/>
        <v>0</v>
      </c>
      <c r="M49" s="75"/>
      <c r="N49" s="17"/>
      <c r="O49" s="70"/>
    </row>
    <row r="50" spans="1:15" ht="16" customHeight="1" x14ac:dyDescent="0.6">
      <c r="A50" s="9"/>
      <c r="B50" s="130"/>
      <c r="C50" s="136"/>
      <c r="D50" s="34" t="s">
        <v>51</v>
      </c>
      <c r="E50" s="34" t="s">
        <v>50</v>
      </c>
      <c r="F50" s="74">
        <f>IF(OR(F39="",F40="",F41="",),"",SUM(F39:F41))</f>
        <v>3</v>
      </c>
      <c r="G50" s="73">
        <f t="shared" si="14"/>
        <v>0.10714285714285714</v>
      </c>
      <c r="H50" s="74">
        <f>IF(OR(H39="",H40="",H41="",),"",SUM(H39:H41))</f>
        <v>22</v>
      </c>
      <c r="I50" s="73">
        <f t="shared" si="15"/>
        <v>0.7857142857142857</v>
      </c>
      <c r="J50" s="74">
        <f>IF(OR(J39="",J40="",J41="",),"",SUM(J39:J41))</f>
        <v>3</v>
      </c>
      <c r="K50" s="73">
        <f t="shared" si="16"/>
        <v>0.10714285714285714</v>
      </c>
      <c r="L50" s="74">
        <f t="shared" si="13"/>
        <v>28</v>
      </c>
      <c r="M50" s="75"/>
      <c r="N50" s="17"/>
      <c r="O50" s="70"/>
    </row>
    <row r="51" spans="1:15" ht="16" customHeight="1" x14ac:dyDescent="0.6">
      <c r="A51" s="9"/>
      <c r="B51" s="130"/>
      <c r="C51" s="136"/>
      <c r="D51" s="34" t="s">
        <v>52</v>
      </c>
      <c r="E51" s="34" t="s">
        <v>50</v>
      </c>
      <c r="F51" s="74">
        <f>IF(OR(F42="",F43=""),"",SUM(F42:F43))</f>
        <v>2</v>
      </c>
      <c r="G51" s="73">
        <f t="shared" si="14"/>
        <v>0.11764705882352941</v>
      </c>
      <c r="H51" s="74">
        <f>IF(OR(H42="",H43=""),"",SUM(H42:H43))</f>
        <v>14</v>
      </c>
      <c r="I51" s="73">
        <f t="shared" si="15"/>
        <v>0.82352941176470584</v>
      </c>
      <c r="J51" s="74">
        <f>IF(OR(J42="",J43=""),"",SUM(J42:J43))</f>
        <v>1</v>
      </c>
      <c r="K51" s="73">
        <f t="shared" si="16"/>
        <v>5.8823529411764705E-2</v>
      </c>
      <c r="L51" s="74">
        <f t="shared" si="13"/>
        <v>17</v>
      </c>
      <c r="M51" s="75"/>
      <c r="N51" s="17"/>
      <c r="O51" s="70"/>
    </row>
    <row r="52" spans="1:15" ht="16" customHeight="1" x14ac:dyDescent="0.6">
      <c r="A52" s="9"/>
      <c r="B52" s="130"/>
      <c r="C52" s="136"/>
      <c r="D52" s="34" t="s">
        <v>53</v>
      </c>
      <c r="E52" s="34" t="s">
        <v>50</v>
      </c>
      <c r="F52" s="74">
        <f>IF(OR(F44="",F45="",F46="",F47=""),"",SUM(F44:F47))</f>
        <v>0</v>
      </c>
      <c r="G52" s="73">
        <f t="shared" si="14"/>
        <v>0</v>
      </c>
      <c r="H52" s="74">
        <f>IF(OR(H44="",H45="",H46="",H47=""),"",SUM(H44:H47))</f>
        <v>6</v>
      </c>
      <c r="I52" s="73">
        <f t="shared" si="15"/>
        <v>0.8571428571428571</v>
      </c>
      <c r="J52" s="74">
        <f>IF(OR(J44="",J45="",J46="",J47=""),"",SUM(J44:J47))</f>
        <v>1</v>
      </c>
      <c r="K52" s="73">
        <f t="shared" si="16"/>
        <v>0.14285714285714285</v>
      </c>
      <c r="L52" s="74">
        <f t="shared" si="13"/>
        <v>7</v>
      </c>
      <c r="M52" s="75"/>
      <c r="N52" s="17"/>
      <c r="O52" s="70"/>
    </row>
    <row r="53" spans="1:15" ht="16" customHeight="1" thickBot="1" x14ac:dyDescent="0.65">
      <c r="A53" s="9"/>
      <c r="B53" s="130"/>
      <c r="C53" s="136"/>
      <c r="D53" s="29" t="s">
        <v>56</v>
      </c>
      <c r="E53" s="29" t="s">
        <v>50</v>
      </c>
      <c r="F53" s="31">
        <f>IF(OR(F48="",F49="",F50="",F51="",F52=""),"",SUM(F34:F48))</f>
        <v>5</v>
      </c>
      <c r="G53" s="30">
        <f t="shared" si="14"/>
        <v>6.0240963855421686E-2</v>
      </c>
      <c r="H53" s="31">
        <f>IF(OR(H48="",H49="",H50="",H51="",H52=""),"",SUM(H34:H48))</f>
        <v>65</v>
      </c>
      <c r="I53" s="30">
        <f t="shared" si="15"/>
        <v>0.7831325301204819</v>
      </c>
      <c r="J53" s="31">
        <f>IF(OR(J48="",J49="",J50="",J51="",J52=""),"",SUM(J34:J48))</f>
        <v>13</v>
      </c>
      <c r="K53" s="30">
        <f t="shared" si="16"/>
        <v>0.15662650602409639</v>
      </c>
      <c r="L53" s="31">
        <f t="shared" si="13"/>
        <v>83</v>
      </c>
      <c r="M53" s="62"/>
      <c r="N53" s="17"/>
      <c r="O53" s="70"/>
    </row>
    <row r="54" spans="1:15" ht="16" customHeight="1" thickTop="1" x14ac:dyDescent="0.6">
      <c r="A54" s="9"/>
      <c r="B54" s="130"/>
      <c r="C54" s="136"/>
      <c r="D54" s="35" t="s">
        <v>57</v>
      </c>
      <c r="E54" s="35" t="s">
        <v>34</v>
      </c>
      <c r="F54" s="36">
        <v>0</v>
      </c>
      <c r="G54" s="37" t="str">
        <f t="shared" ref="G54:K58" si="17">IF(OR(F54="", $L54="", $L54=0),"",F54/$L54)</f>
        <v/>
      </c>
      <c r="H54" s="36">
        <v>0</v>
      </c>
      <c r="I54" s="37" t="str">
        <f t="shared" ref="I54:I57" si="18">IF(OR(H54="", $L54="", $L54=0),"",H54/$L54)</f>
        <v/>
      </c>
      <c r="J54" s="36">
        <v>0</v>
      </c>
      <c r="K54" s="37" t="str">
        <f t="shared" ref="K54:K57" si="19">IF(OR(J54="", $L54="", $L54=0),"",J54/$L54)</f>
        <v/>
      </c>
      <c r="L54" s="38">
        <f t="shared" si="12"/>
        <v>0</v>
      </c>
      <c r="M54" s="63"/>
      <c r="N54" s="17"/>
      <c r="O54" s="70" t="str">
        <f t="shared" ref="O54:O56" si="20">IF(OR(F54="",H54="",J54=""),"There are blank boxes",IF(OR(F54&lt;0,H54&lt;0,J54&lt;0),"There are negative staff numbers",""))</f>
        <v/>
      </c>
    </row>
    <row r="55" spans="1:15" ht="16" customHeight="1" x14ac:dyDescent="0.6">
      <c r="A55" s="9"/>
      <c r="B55" s="130"/>
      <c r="C55" s="136"/>
      <c r="D55" s="25" t="s">
        <v>58</v>
      </c>
      <c r="E55" s="25" t="s">
        <v>34</v>
      </c>
      <c r="F55" s="26">
        <v>0</v>
      </c>
      <c r="G55" s="32" t="str">
        <f t="shared" si="17"/>
        <v/>
      </c>
      <c r="H55" s="26">
        <v>0</v>
      </c>
      <c r="I55" s="32" t="str">
        <f t="shared" si="18"/>
        <v/>
      </c>
      <c r="J55" s="26">
        <v>0</v>
      </c>
      <c r="K55" s="32" t="str">
        <f t="shared" si="19"/>
        <v/>
      </c>
      <c r="L55" s="33">
        <f t="shared" si="12"/>
        <v>0</v>
      </c>
      <c r="M55" s="61"/>
      <c r="N55" s="17"/>
      <c r="O55" s="70" t="str">
        <f t="shared" si="20"/>
        <v/>
      </c>
    </row>
    <row r="56" spans="1:15" ht="16" customHeight="1" x14ac:dyDescent="0.6">
      <c r="A56" s="9"/>
      <c r="B56" s="130"/>
      <c r="C56" s="136"/>
      <c r="D56" s="25" t="s">
        <v>59</v>
      </c>
      <c r="E56" s="25" t="s">
        <v>34</v>
      </c>
      <c r="F56" s="26">
        <v>0</v>
      </c>
      <c r="G56" s="32" t="str">
        <f t="shared" si="17"/>
        <v/>
      </c>
      <c r="H56" s="26">
        <v>0</v>
      </c>
      <c r="I56" s="32" t="str">
        <f t="shared" si="18"/>
        <v/>
      </c>
      <c r="J56" s="26">
        <v>0</v>
      </c>
      <c r="K56" s="32" t="str">
        <f t="shared" si="19"/>
        <v/>
      </c>
      <c r="L56" s="33">
        <f t="shared" si="12"/>
        <v>0</v>
      </c>
      <c r="M56" s="61"/>
      <c r="N56" s="17"/>
      <c r="O56" s="70" t="str">
        <f t="shared" si="20"/>
        <v/>
      </c>
    </row>
    <row r="57" spans="1:15" ht="16" customHeight="1" x14ac:dyDescent="0.6">
      <c r="A57" s="9"/>
      <c r="B57" s="130"/>
      <c r="C57" s="136"/>
      <c r="D57" s="25" t="s">
        <v>60</v>
      </c>
      <c r="E57" s="39" t="s">
        <v>50</v>
      </c>
      <c r="F57" s="64">
        <f>IF(OR(F54="",F55="",F56=""),"",SUM(F54:F56))</f>
        <v>0</v>
      </c>
      <c r="G57" s="32" t="str">
        <f>IF(OR(F57="", $L57="", $L57=0),"",F57/$L57)</f>
        <v/>
      </c>
      <c r="H57" s="64">
        <f>IF(OR(H54="",H55="",H56=""),"",SUM(H54:H56))</f>
        <v>0</v>
      </c>
      <c r="I57" s="32" t="str">
        <f t="shared" si="18"/>
        <v/>
      </c>
      <c r="J57" s="64">
        <f>IF(OR(J54="",J55="",J56=""),"",SUM(J54:J56))</f>
        <v>0</v>
      </c>
      <c r="K57" s="32" t="str">
        <f t="shared" si="19"/>
        <v/>
      </c>
      <c r="L57" s="64">
        <f t="shared" si="12"/>
        <v>0</v>
      </c>
      <c r="M57" s="61"/>
      <c r="N57" s="17"/>
      <c r="O57" s="70"/>
    </row>
    <row r="58" spans="1:15" ht="16" customHeight="1" x14ac:dyDescent="0.6">
      <c r="A58" s="9"/>
      <c r="B58" s="130"/>
      <c r="C58" s="136"/>
      <c r="D58" s="39" t="s">
        <v>61</v>
      </c>
      <c r="E58" s="39" t="s">
        <v>50</v>
      </c>
      <c r="F58" s="64" t="e">
        <f>IF(OR(F32="",F53="",F57=""),"",F32+F53+F57)</f>
        <v>#REF!</v>
      </c>
      <c r="G58" s="32" t="e">
        <f t="shared" si="17"/>
        <v>#REF!</v>
      </c>
      <c r="H58" s="64">
        <f>IF(OR(H32="",H53="",H57=""),"",H32+H53+H57)</f>
        <v>471</v>
      </c>
      <c r="I58" s="32" t="e">
        <f t="shared" si="17"/>
        <v>#REF!</v>
      </c>
      <c r="J58" s="64">
        <f>IF(OR(J32="",J53="",J57=""),"",J32+J53+J57)</f>
        <v>100</v>
      </c>
      <c r="K58" s="32" t="e">
        <f t="shared" si="17"/>
        <v>#REF!</v>
      </c>
      <c r="L58" s="64" t="e">
        <f t="shared" si="12"/>
        <v>#REF!</v>
      </c>
      <c r="M58" s="61"/>
      <c r="N58" s="17"/>
      <c r="O58" s="70"/>
    </row>
    <row r="59" spans="1:15" ht="38.5" customHeight="1" x14ac:dyDescent="0.6">
      <c r="A59" s="9"/>
      <c r="B59" s="137">
        <v>2</v>
      </c>
      <c r="C59" s="138" t="s">
        <v>213</v>
      </c>
      <c r="D59" s="39" t="s">
        <v>62</v>
      </c>
      <c r="E59" s="39" t="s">
        <v>34</v>
      </c>
      <c r="F59" s="26">
        <v>10</v>
      </c>
      <c r="G59" s="40"/>
      <c r="H59" s="26">
        <v>123</v>
      </c>
      <c r="I59" s="40"/>
      <c r="J59" s="26">
        <v>9</v>
      </c>
      <c r="K59" s="40"/>
      <c r="L59" s="40"/>
      <c r="M59" s="61"/>
      <c r="N59" s="17"/>
      <c r="O59" s="70" t="str">
        <f t="shared" ref="O59" si="21">IF(OR(F59="",H59="",J59=""),"There are blank boxes",IF(OR(F59&lt;0,H59&lt;0,J59&lt;0),"There are negative staff numbers",""))</f>
        <v/>
      </c>
    </row>
    <row r="60" spans="1:15" ht="40.9" customHeight="1" x14ac:dyDescent="0.6">
      <c r="A60" s="9"/>
      <c r="B60" s="137"/>
      <c r="C60" s="138"/>
      <c r="D60" s="39" t="s">
        <v>63</v>
      </c>
      <c r="E60" s="39" t="s">
        <v>34</v>
      </c>
      <c r="F60" s="26">
        <v>5</v>
      </c>
      <c r="G60" s="40"/>
      <c r="H60" s="26">
        <v>49</v>
      </c>
      <c r="I60" s="40"/>
      <c r="J60" s="26">
        <v>4</v>
      </c>
      <c r="K60" s="40"/>
      <c r="L60" s="40"/>
      <c r="M60" s="61"/>
      <c r="N60" s="17"/>
      <c r="O60" s="70" t="str">
        <f>IF(OR(F60="",H60="",J60=""),"There are blank boxes",IF(OR(F60&lt;0,H60&lt;0,J60&lt;0),"There are negative staff numbers",IF(OR(F60&gt;F59,H60&gt;H59,J60&gt;J59),"There cannot be more appointments than applicants","")))</f>
        <v/>
      </c>
    </row>
    <row r="61" spans="1:15" ht="43.15" customHeight="1" x14ac:dyDescent="0.6">
      <c r="A61" s="9"/>
      <c r="B61" s="137"/>
      <c r="C61" s="138"/>
      <c r="D61" s="39" t="s">
        <v>64</v>
      </c>
      <c r="E61" s="39" t="s">
        <v>5</v>
      </c>
      <c r="F61" s="80">
        <f>(IF(OR(F59="",F60=""),"",IF(F59=0,0,F60/F59)))</f>
        <v>0.5</v>
      </c>
      <c r="G61" s="40"/>
      <c r="H61" s="80">
        <f>(IF(OR(H59="",H60=""),"",IF(H59=0,0,H60/H59)))</f>
        <v>0.3983739837398374</v>
      </c>
      <c r="I61" s="40"/>
      <c r="J61" s="80">
        <f>(IF(OR(J59="",J60=""),"",IF(J59=0,0,J60/J59)))</f>
        <v>0.44444444444444442</v>
      </c>
      <c r="K61" s="40"/>
      <c r="L61" s="40"/>
      <c r="M61" s="61"/>
      <c r="N61" s="17"/>
      <c r="O61" s="70"/>
    </row>
    <row r="62" spans="1:15" ht="78" customHeight="1" x14ac:dyDescent="0.6">
      <c r="A62" s="9"/>
      <c r="B62" s="137"/>
      <c r="C62" s="138"/>
      <c r="D62" s="39" t="s">
        <v>214</v>
      </c>
      <c r="E62" s="39" t="s">
        <v>50</v>
      </c>
      <c r="F62" s="80">
        <f>(IF(OR(F61="",F61=0,H61=""),"",H61/F61))</f>
        <v>0.7967479674796748</v>
      </c>
      <c r="G62" s="40"/>
      <c r="H62" s="40"/>
      <c r="I62" s="40"/>
      <c r="J62" s="40"/>
      <c r="K62" s="40"/>
      <c r="L62" s="40"/>
      <c r="M62" s="42" t="s">
        <v>65</v>
      </c>
      <c r="N62" s="17"/>
      <c r="O62" s="70"/>
    </row>
    <row r="63" spans="1:15" ht="42.75" customHeight="1" x14ac:dyDescent="0.6">
      <c r="A63" s="9"/>
      <c r="B63" s="137">
        <v>3</v>
      </c>
      <c r="C63" s="138" t="s">
        <v>201</v>
      </c>
      <c r="D63" s="39" t="s">
        <v>66</v>
      </c>
      <c r="E63" s="39" t="s">
        <v>34</v>
      </c>
      <c r="F63" s="26">
        <v>0</v>
      </c>
      <c r="G63" s="40"/>
      <c r="H63" s="26">
        <v>0</v>
      </c>
      <c r="I63" s="41"/>
      <c r="J63" s="26">
        <v>0</v>
      </c>
      <c r="K63" s="40"/>
      <c r="L63" s="40"/>
      <c r="M63" s="61"/>
      <c r="N63" s="17"/>
      <c r="O63" s="70" t="str">
        <f t="shared" ref="O63" si="22">IF(OR(F63="",H63="",J63=""),"There are blank boxes",IF(OR(F63&lt;0,H63&lt;0,J63&lt;0),"There are negative staff numbers",""))</f>
        <v/>
      </c>
    </row>
    <row r="64" spans="1:15" ht="34.9" customHeight="1" x14ac:dyDescent="0.6">
      <c r="A64" s="9"/>
      <c r="B64" s="137"/>
      <c r="C64" s="138"/>
      <c r="D64" s="39" t="s">
        <v>67</v>
      </c>
      <c r="E64" s="39" t="s">
        <v>34</v>
      </c>
      <c r="F64" s="26">
        <v>0</v>
      </c>
      <c r="G64" s="40"/>
      <c r="H64" s="26">
        <v>0</v>
      </c>
      <c r="I64" s="41"/>
      <c r="J64" s="26">
        <v>0</v>
      </c>
      <c r="K64" s="40"/>
      <c r="L64" s="40"/>
      <c r="M64" s="61"/>
      <c r="N64" s="17"/>
      <c r="O64" s="70" t="str">
        <f>IF(OR(F64="",H64="",J64=""),"There are blank boxes",IF(OR(F64&lt;0,H64&lt;0,J64&lt;0),"There are negative staff numbers",IF(OR(F64&gt;F63,H64&gt;H63,J64&gt;J63),"The number of cases of ill-health is greater than the total number of cases","")))</f>
        <v/>
      </c>
    </row>
    <row r="65" spans="1:15" ht="42" customHeight="1" x14ac:dyDescent="0.6">
      <c r="A65" s="9"/>
      <c r="B65" s="137"/>
      <c r="C65" s="138"/>
      <c r="D65" s="39" t="s">
        <v>68</v>
      </c>
      <c r="E65" s="39" t="s">
        <v>5</v>
      </c>
      <c r="F65" s="80" t="e">
        <f>(IF(OR(F63="",F58="",F58=0,F64=""),"",(F63-F64)/F58))</f>
        <v>#REF!</v>
      </c>
      <c r="G65" s="40"/>
      <c r="H65" s="80">
        <f>(IF(OR(H63="",H58="",H58=0,H64=""),"",(H63-H64)/H58))</f>
        <v>0</v>
      </c>
      <c r="I65" s="41"/>
      <c r="J65" s="80">
        <f>(IF(OR(J63="",J58="",J58=0,J64=""),"",(J63-J64)/J58))</f>
        <v>0</v>
      </c>
      <c r="K65" s="40"/>
      <c r="L65" s="40"/>
      <c r="M65" s="61"/>
      <c r="N65" s="17"/>
      <c r="O65" s="70"/>
    </row>
    <row r="66" spans="1:15" ht="82.15" customHeight="1" x14ac:dyDescent="0.6">
      <c r="A66" s="9"/>
      <c r="B66" s="137"/>
      <c r="C66" s="138"/>
      <c r="D66" s="39" t="s">
        <v>69</v>
      </c>
      <c r="E66" s="39" t="s">
        <v>5</v>
      </c>
      <c r="F66" s="80" t="e">
        <f>IF(OR(H65="", F65=""),"",F65/H65)</f>
        <v>#REF!</v>
      </c>
      <c r="G66" s="40"/>
      <c r="H66" s="41"/>
      <c r="I66" s="41"/>
      <c r="J66" s="41"/>
      <c r="K66" s="40"/>
      <c r="L66" s="40"/>
      <c r="M66" s="42" t="s">
        <v>70</v>
      </c>
      <c r="N66" s="17"/>
      <c r="O66" s="70"/>
    </row>
    <row r="67" spans="1:15" ht="48" customHeight="1" x14ac:dyDescent="0.6">
      <c r="A67" s="9"/>
      <c r="B67" s="78" t="s">
        <v>229</v>
      </c>
      <c r="C67" s="139" t="s">
        <v>230</v>
      </c>
      <c r="D67" s="140"/>
      <c r="E67" s="140"/>
      <c r="F67" s="140"/>
      <c r="G67" s="140"/>
      <c r="H67" s="140"/>
      <c r="I67" s="140"/>
      <c r="J67" s="140"/>
      <c r="K67" s="140"/>
      <c r="L67" s="140"/>
      <c r="M67" s="141"/>
      <c r="N67" s="17"/>
      <c r="O67" s="70"/>
    </row>
    <row r="68" spans="1:15" ht="158.25" customHeight="1" x14ac:dyDescent="0.6">
      <c r="A68" s="9"/>
      <c r="B68" s="43" t="s">
        <v>71</v>
      </c>
      <c r="C68" s="53" t="s">
        <v>200</v>
      </c>
      <c r="D68" s="39" t="s">
        <v>72</v>
      </c>
      <c r="E68" s="39" t="s">
        <v>73</v>
      </c>
      <c r="F68" s="26" t="s">
        <v>100</v>
      </c>
      <c r="G68" s="40"/>
      <c r="H68" s="40"/>
      <c r="I68" s="40"/>
      <c r="J68" s="40"/>
      <c r="K68" s="40"/>
      <c r="L68" s="40"/>
      <c r="M68" s="61"/>
      <c r="N68" s="17"/>
      <c r="O68" s="70"/>
    </row>
    <row r="69" spans="1:15" ht="22.5" customHeight="1" x14ac:dyDescent="0.6">
      <c r="A69" s="9"/>
      <c r="B69" s="129">
        <v>10</v>
      </c>
      <c r="C69" s="132" t="s">
        <v>199</v>
      </c>
      <c r="D69" s="39" t="s">
        <v>74</v>
      </c>
      <c r="E69" s="39" t="s">
        <v>34</v>
      </c>
      <c r="F69" s="26">
        <v>0</v>
      </c>
      <c r="G69" s="32">
        <f t="shared" ref="G69:G73" si="23">IF(OR(F69="", $L69="", $L69=0),"",F69/$L69)</f>
        <v>0</v>
      </c>
      <c r="H69" s="26">
        <v>8</v>
      </c>
      <c r="I69" s="32">
        <f t="shared" ref="I69:I73" si="24">IF(OR(H69="", $L69="", $L69=0),"",H69/$L69)</f>
        <v>0.8</v>
      </c>
      <c r="J69" s="26">
        <v>2</v>
      </c>
      <c r="K69" s="32">
        <f t="shared" ref="K69:K71" si="25">IF(OR(J69="", $L69="", $L69=0),"",J69/$L69)</f>
        <v>0.2</v>
      </c>
      <c r="L69" s="44">
        <f>IF(OR(F69="",H69="",J69=""),"",SUM(F69,H69,J69))</f>
        <v>10</v>
      </c>
      <c r="M69" s="61"/>
      <c r="N69" s="17"/>
      <c r="O69" s="70" t="str">
        <f>IF(OR(F69="",H69="",J69=""),"There are blank boxes",IF(OR(F69&lt;0,H69&lt;0,J69&lt;0),"There are negative staff numbers",""))</f>
        <v/>
      </c>
    </row>
    <row r="70" spans="1:15" ht="22.5" customHeight="1" x14ac:dyDescent="0.6">
      <c r="A70" s="9"/>
      <c r="B70" s="130"/>
      <c r="C70" s="133"/>
      <c r="D70" s="45" t="s">
        <v>75</v>
      </c>
      <c r="E70" s="39" t="s">
        <v>34</v>
      </c>
      <c r="F70" s="26">
        <v>0</v>
      </c>
      <c r="G70" s="32">
        <f t="shared" si="23"/>
        <v>0</v>
      </c>
      <c r="H70" s="26">
        <v>8</v>
      </c>
      <c r="I70" s="32">
        <f t="shared" si="24"/>
        <v>0.8</v>
      </c>
      <c r="J70" s="26">
        <v>2</v>
      </c>
      <c r="K70" s="32">
        <f t="shared" si="25"/>
        <v>0.2</v>
      </c>
      <c r="L70" s="44">
        <f t="shared" ref="L70:L73" si="26">IF(OR(F70="",H70="",J70=""),"",SUM(F70,H70,J70))</f>
        <v>10</v>
      </c>
      <c r="M70" s="61"/>
      <c r="N70" s="17"/>
      <c r="O70" s="70" t="str">
        <f>IF(OR(F70="",H70="",J70=""),"There are blank boxes",IF(OR(F70&lt;0,H70&lt;0,J70&lt;0),"There are negative staff numbers",IF(OR(F70&gt;F69,H70&gt;H69,J70&gt;J69),"The number of voting board members cannot be greater than the total number of board members within any disability status group","")))</f>
        <v/>
      </c>
    </row>
    <row r="71" spans="1:15" ht="22.5" customHeight="1" x14ac:dyDescent="0.6">
      <c r="A71" s="9"/>
      <c r="B71" s="130"/>
      <c r="C71" s="133"/>
      <c r="D71" s="45" t="s">
        <v>76</v>
      </c>
      <c r="E71" s="39" t="s">
        <v>5</v>
      </c>
      <c r="F71" s="44">
        <f>IF(OR(F69="",F70=""),"",F69-F70)</f>
        <v>0</v>
      </c>
      <c r="G71" s="32" t="str">
        <f t="shared" si="23"/>
        <v/>
      </c>
      <c r="H71" s="44">
        <f>IF(OR(H69="",H70=""),"",H69-H70)</f>
        <v>0</v>
      </c>
      <c r="I71" s="32" t="str">
        <f t="shared" si="24"/>
        <v/>
      </c>
      <c r="J71" s="44">
        <f>IF(OR(J69="",J70=""),"",J69-J70)</f>
        <v>0</v>
      </c>
      <c r="K71" s="32" t="str">
        <f t="shared" si="25"/>
        <v/>
      </c>
      <c r="L71" s="44">
        <f>IF(OR(L69="",L70=""),"",L69-L70)</f>
        <v>0</v>
      </c>
      <c r="M71" s="61"/>
      <c r="N71" s="17"/>
      <c r="O71" s="70"/>
    </row>
    <row r="72" spans="1:15" ht="22.5" customHeight="1" x14ac:dyDescent="0.6">
      <c r="A72" s="9"/>
      <c r="B72" s="130"/>
      <c r="C72" s="133"/>
      <c r="D72" s="45" t="s">
        <v>77</v>
      </c>
      <c r="E72" s="39" t="s">
        <v>34</v>
      </c>
      <c r="F72" s="26">
        <v>0</v>
      </c>
      <c r="G72" s="32">
        <f t="shared" si="23"/>
        <v>0</v>
      </c>
      <c r="H72" s="26">
        <v>5</v>
      </c>
      <c r="I72" s="32">
        <f t="shared" si="24"/>
        <v>1</v>
      </c>
      <c r="J72" s="26">
        <v>0</v>
      </c>
      <c r="K72" s="32">
        <f t="shared" ref="K72:K73" si="27">IF(OR(J72="", $L72="", $L72=0),"",J72/$L72)</f>
        <v>0</v>
      </c>
      <c r="L72" s="44">
        <f>IF(OR(F72="",H72="",J72=""),"",SUM(F72,H72,J72))</f>
        <v>5</v>
      </c>
      <c r="M72" s="61"/>
      <c r="N72" s="17"/>
      <c r="O72" s="70" t="str">
        <f>IF(OR(F72="",H72="",J72=""),"There are blank boxes",IF(OR(F72&lt;0,H72&lt;0,J72&lt;0),"There are negative staff numbers",IF(OR(F72&gt;F69,H72&gt;H69,J72&gt;J69),"The number of executive board members cannot be greater than the total number of board members within any disability status group","")))</f>
        <v/>
      </c>
    </row>
    <row r="73" spans="1:15" ht="22.5" customHeight="1" x14ac:dyDescent="0.6">
      <c r="A73" s="9"/>
      <c r="B73" s="130"/>
      <c r="C73" s="133"/>
      <c r="D73" s="45" t="s">
        <v>78</v>
      </c>
      <c r="E73" s="39" t="s">
        <v>5</v>
      </c>
      <c r="F73" s="44">
        <f>IF(OR(F69="",F72=""),"",F69-F72)</f>
        <v>0</v>
      </c>
      <c r="G73" s="32">
        <f t="shared" si="23"/>
        <v>0</v>
      </c>
      <c r="H73" s="44">
        <f>IF(OR(H69="",H72=""),"",H69-H72)</f>
        <v>3</v>
      </c>
      <c r="I73" s="32">
        <f t="shared" si="24"/>
        <v>0.6</v>
      </c>
      <c r="J73" s="44">
        <f>IF(OR(J69="",J72=""),"",J69-J72)</f>
        <v>2</v>
      </c>
      <c r="K73" s="32">
        <f t="shared" si="27"/>
        <v>0.4</v>
      </c>
      <c r="L73" s="44">
        <f t="shared" si="26"/>
        <v>5</v>
      </c>
      <c r="M73" s="61"/>
      <c r="N73" s="17"/>
      <c r="O73" s="70"/>
    </row>
    <row r="74" spans="1:15" ht="22.5" customHeight="1" x14ac:dyDescent="0.6">
      <c r="A74" s="9"/>
      <c r="B74" s="130"/>
      <c r="C74" s="133"/>
      <c r="D74" s="39" t="s">
        <v>79</v>
      </c>
      <c r="E74" s="39" t="s">
        <v>5</v>
      </c>
      <c r="F74" s="47"/>
      <c r="G74" s="46" t="e">
        <f>IF(OR(G$58="",G69=""),"",G69-G$58)</f>
        <v>#REF!</v>
      </c>
      <c r="H74" s="47"/>
      <c r="I74" s="46" t="e">
        <f t="shared" ref="I74:I75" si="28">IF(OR(I$58="",I69=""),"",I69-I$58)</f>
        <v>#REF!</v>
      </c>
      <c r="J74" s="47"/>
      <c r="K74" s="46" t="e">
        <f t="shared" ref="K74:K75" si="29">IF(OR(K$58="",K69=""),"",K69-K$58)</f>
        <v>#REF!</v>
      </c>
      <c r="L74" s="40"/>
      <c r="M74" s="61"/>
      <c r="N74" s="17"/>
      <c r="O74" s="69"/>
    </row>
    <row r="75" spans="1:15" ht="22.5" customHeight="1" x14ac:dyDescent="0.6">
      <c r="A75" s="9"/>
      <c r="B75" s="130"/>
      <c r="C75" s="133"/>
      <c r="D75" s="48" t="s">
        <v>80</v>
      </c>
      <c r="E75" s="39" t="s">
        <v>5</v>
      </c>
      <c r="F75" s="47"/>
      <c r="G75" s="46" t="e">
        <f>IF(OR(G$58="",G70=""),"",G70-G$58)</f>
        <v>#REF!</v>
      </c>
      <c r="H75" s="47"/>
      <c r="I75" s="46" t="e">
        <f t="shared" si="28"/>
        <v>#REF!</v>
      </c>
      <c r="J75" s="47"/>
      <c r="K75" s="46" t="e">
        <f t="shared" si="29"/>
        <v>#REF!</v>
      </c>
      <c r="L75" s="40"/>
      <c r="M75" s="61"/>
      <c r="N75" s="17"/>
      <c r="O75" s="69"/>
    </row>
    <row r="76" spans="1:15" ht="22.5" customHeight="1" x14ac:dyDescent="0.6">
      <c r="A76" s="9"/>
      <c r="B76" s="131"/>
      <c r="C76" s="134"/>
      <c r="D76" s="48" t="s">
        <v>81</v>
      </c>
      <c r="E76" s="39" t="s">
        <v>5</v>
      </c>
      <c r="F76" s="47"/>
      <c r="G76" s="46" t="e">
        <f>IF(OR(G$58="",G72=""),"",G72-G$58)</f>
        <v>#REF!</v>
      </c>
      <c r="H76" s="47"/>
      <c r="I76" s="46" t="e">
        <f>IF(OR(I$58="",I72=""),"",I72-I$58)</f>
        <v>#REF!</v>
      </c>
      <c r="J76" s="47"/>
      <c r="K76" s="46" t="e">
        <f>IF(OR(K$58="",K72=""),"",K72-K$58)</f>
        <v>#REF!</v>
      </c>
      <c r="L76" s="40"/>
      <c r="M76" s="61"/>
      <c r="N76" s="17"/>
      <c r="O76" s="69"/>
    </row>
  </sheetData>
  <sheetProtection sheet="1" selectLockedCells="1"/>
  <mergeCells count="16">
    <mergeCell ref="B69:B76"/>
    <mergeCell ref="C69:C76"/>
    <mergeCell ref="B12:B58"/>
    <mergeCell ref="C12:C58"/>
    <mergeCell ref="B59:B62"/>
    <mergeCell ref="C59:C62"/>
    <mergeCell ref="B63:B66"/>
    <mergeCell ref="C63:C66"/>
    <mergeCell ref="C67:M67"/>
    <mergeCell ref="B2:M2"/>
    <mergeCell ref="F8:L8"/>
    <mergeCell ref="F9:G9"/>
    <mergeCell ref="H9:I9"/>
    <mergeCell ref="J9:K9"/>
    <mergeCell ref="B4:M6"/>
    <mergeCell ref="B8:E9"/>
  </mergeCells>
  <conditionalFormatting sqref="H13:H27 J13:J27 F54:F56 H54:H56 J54:J56 F59:F60 H59:H60 J59:J60 H69:H70 J69:J70 F72 H72 J72 F68:F70 F13:F24 F26:F27">
    <cfRule type="containsBlanks" dxfId="69" priority="4" stopIfTrue="1">
      <formula>LEN(TRIM(F13))=0</formula>
    </cfRule>
  </conditionalFormatting>
  <conditionalFormatting sqref="F34:F48 H34:H48 J34:J48">
    <cfRule type="containsBlanks" dxfId="68" priority="2" stopIfTrue="1">
      <formula>LEN(TRIM(F34))=0</formula>
    </cfRule>
  </conditionalFormatting>
  <conditionalFormatting sqref="F63:F64 H63:H64 J63:J64">
    <cfRule type="containsBlanks" dxfId="67" priority="1" stopIfTrue="1">
      <formula>LEN(TRIM(F63))=0</formula>
    </cfRule>
  </conditionalFormatting>
  <dataValidations count="4">
    <dataValidation type="list" allowBlank="1" showInputMessage="1" showErrorMessage="1" sqref="F68" xr:uid="{08723AAD-2CE2-405C-961B-E28C4DCCF409}">
      <formula1>"Yes, No"</formula1>
    </dataValidation>
    <dataValidation type="whole" operator="greaterThanOrEqual" allowBlank="1" showInputMessage="1" showErrorMessage="1" errorTitle="Headcount figure" error="Please enter a whole number with no decimals. For missing or unknown, use 0 (zero)." promptTitle="Headcount" prompt="Please enter a whole number (no decimal points)._x000a_For unknown or missing values, use 0 (zero)." sqref="H13:H27 J13:J27 H72 J72 J59:J60 F69:F70 H69:H70 J69:J70 F72 H54:H56 H59:H60 F34:F48 J34:J48 H34:H48 F54:F56 J54:J56 F59:F60 F13:F24 F26:F27" xr:uid="{B79EAC6B-C67C-4A4D-93CD-B971FD89D30F}">
      <formula1>0</formula1>
    </dataValidation>
    <dataValidation type="decimal" operator="greaterThanOrEqual" allowBlank="1" showInputMessage="1" showErrorMessage="1" errorTitle="Average Headcount figure" error="Please enter a number._x000a_For missing or unknown, use 0 (zero)." promptTitle="Average Headcount" prompt="Enter the average for the two years. _x000a_One decimal place is allowed." sqref="H63:H64 J63:J64 F63:F64" xr:uid="{ED88097F-3305-49B2-ACD0-9DC0D2213840}">
      <formula1>0</formula1>
    </dataValidation>
    <dataValidation operator="greaterThanOrEqual" allowBlank="1" errorTitle="Headcount figure" error="Please enter a whole number with no decimals. For missing or unknown, use 0 (zero)." promptTitle="Headcount" prompt="Please enter a whole number (no decimal points)._x000a_For unknown or missing values, use 0 (zero)." sqref="F49:L53 F28:L32" xr:uid="{EC06CEE1-7654-452A-918D-E2A162D8B74E}"/>
  </dataValidations>
  <pageMargins left="0.7" right="0.7" top="0.75" bottom="0.75" header="0.3" footer="0.3"/>
  <pageSetup paperSize="9" orientation="portrait" r:id="rId1"/>
  <ignoredErrors>
    <ignoredError sqref="F28:F31 J28:J31 H28:H31"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61E3D-3BAE-4E48-9A6F-C1966F314675}">
  <sheetPr codeName="Sheet1">
    <tabColor theme="8" tint="0.59999389629810485"/>
  </sheetPr>
  <dimension ref="A2:AB479"/>
  <sheetViews>
    <sheetView showGridLines="0" zoomScaleNormal="100" workbookViewId="0">
      <selection activeCell="B389" sqref="B389:L392"/>
    </sheetView>
  </sheetViews>
  <sheetFormatPr defaultRowHeight="14.5" x14ac:dyDescent="0.35"/>
  <cols>
    <col min="1" max="1" width="4" customWidth="1"/>
    <col min="3" max="3" width="20.1796875" customWidth="1"/>
    <col min="13" max="13" width="4" customWidth="1"/>
    <col min="14" max="28" width="9.1796875" hidden="1" customWidth="1"/>
  </cols>
  <sheetData>
    <row r="2" spans="1:26" ht="18" x14ac:dyDescent="0.35">
      <c r="B2" s="81" t="s">
        <v>198</v>
      </c>
    </row>
    <row r="3" spans="1:26" ht="15.5" x14ac:dyDescent="0.35">
      <c r="A3" s="82"/>
      <c r="B3" s="82"/>
      <c r="C3" s="82"/>
      <c r="D3" s="82"/>
      <c r="E3" s="82"/>
      <c r="F3" s="82"/>
      <c r="G3" s="82"/>
      <c r="H3" s="82"/>
      <c r="I3" s="82"/>
      <c r="J3" s="82"/>
      <c r="K3" s="82"/>
      <c r="L3" s="82"/>
      <c r="M3" s="82"/>
      <c r="N3" s="82"/>
      <c r="O3" s="82"/>
      <c r="P3" s="82"/>
      <c r="Q3" s="82"/>
      <c r="R3" s="82"/>
      <c r="S3" s="82"/>
      <c r="T3" s="82"/>
      <c r="U3" s="82"/>
      <c r="V3" s="82"/>
      <c r="W3" s="82"/>
      <c r="X3" s="82"/>
      <c r="Y3" s="82"/>
      <c r="Z3" s="82"/>
    </row>
    <row r="4" spans="1:26" ht="15.5" x14ac:dyDescent="0.35">
      <c r="A4" s="82"/>
      <c r="B4" s="83" t="s">
        <v>82</v>
      </c>
      <c r="C4" s="82"/>
      <c r="D4" s="82"/>
      <c r="E4" s="82"/>
      <c r="F4" s="82"/>
      <c r="G4" s="82"/>
      <c r="H4" s="82"/>
      <c r="I4" s="82"/>
      <c r="J4" s="82"/>
      <c r="K4" s="82"/>
      <c r="L4" s="82"/>
      <c r="M4" s="82"/>
      <c r="N4" s="82"/>
      <c r="O4" s="82"/>
      <c r="P4" s="82"/>
      <c r="Q4" s="82"/>
      <c r="R4" s="82"/>
      <c r="S4" s="82"/>
      <c r="T4" s="82"/>
      <c r="U4" s="82"/>
      <c r="V4" s="82"/>
      <c r="W4" s="82"/>
      <c r="X4" s="82"/>
      <c r="Y4" s="82"/>
      <c r="Z4" s="82"/>
    </row>
    <row r="5" spans="1:26" ht="15.5" x14ac:dyDescent="0.35">
      <c r="A5" s="82"/>
      <c r="B5" s="84" t="s">
        <v>83</v>
      </c>
      <c r="C5" s="82"/>
      <c r="D5" s="82"/>
      <c r="E5" s="82"/>
      <c r="F5" s="82"/>
      <c r="G5" s="82"/>
      <c r="H5" s="82"/>
      <c r="I5" s="82"/>
      <c r="J5" s="82"/>
      <c r="K5" s="82"/>
      <c r="L5" s="82"/>
      <c r="M5" s="82"/>
      <c r="N5" s="82"/>
      <c r="O5" s="82"/>
      <c r="P5" s="82"/>
      <c r="Q5" s="82"/>
      <c r="R5" s="82"/>
      <c r="S5" s="82"/>
      <c r="T5" s="82"/>
      <c r="U5" s="82"/>
      <c r="V5" s="82"/>
      <c r="W5" s="82"/>
      <c r="X5" s="82"/>
      <c r="Y5" s="82"/>
      <c r="Z5" s="82"/>
    </row>
    <row r="6" spans="1:26" ht="15.5" x14ac:dyDescent="0.35">
      <c r="A6" s="82"/>
      <c r="B6" s="82"/>
      <c r="C6" s="82"/>
      <c r="D6" s="82"/>
      <c r="E6" s="82"/>
      <c r="F6" s="82"/>
      <c r="G6" s="82"/>
      <c r="H6" s="82"/>
      <c r="I6" s="82"/>
      <c r="J6" s="82"/>
      <c r="K6" s="82"/>
      <c r="L6" s="82"/>
      <c r="M6" s="82"/>
      <c r="N6" s="82"/>
      <c r="O6" s="82"/>
      <c r="P6" s="82"/>
      <c r="Q6" s="82"/>
      <c r="R6" s="82"/>
      <c r="S6" s="82"/>
      <c r="T6" s="82"/>
      <c r="U6" s="82"/>
      <c r="V6" s="82"/>
      <c r="W6" s="82"/>
      <c r="X6" s="82"/>
      <c r="Y6" s="82"/>
      <c r="Z6" s="82"/>
    </row>
    <row r="7" spans="1:26" ht="15.5" x14ac:dyDescent="0.35">
      <c r="A7" s="82"/>
      <c r="B7" s="84" t="s">
        <v>84</v>
      </c>
      <c r="C7" s="82"/>
      <c r="D7" s="82"/>
      <c r="E7" s="82"/>
      <c r="F7" s="82"/>
      <c r="G7" s="82"/>
      <c r="H7" s="84" t="s">
        <v>85</v>
      </c>
      <c r="I7" s="82"/>
      <c r="J7" s="82"/>
      <c r="K7" s="82"/>
      <c r="L7" s="82"/>
      <c r="M7" s="82"/>
      <c r="N7" s="82"/>
      <c r="O7" s="82"/>
      <c r="P7" s="82"/>
      <c r="Q7" s="82"/>
      <c r="R7" s="82"/>
      <c r="S7" s="82"/>
      <c r="T7" s="82"/>
      <c r="U7" s="82"/>
      <c r="V7" s="82"/>
      <c r="W7" s="82"/>
      <c r="X7" s="82"/>
      <c r="Y7" s="82"/>
      <c r="Z7" s="82"/>
    </row>
    <row r="8" spans="1:26" ht="15.5" x14ac:dyDescent="0.35">
      <c r="A8" s="82"/>
      <c r="B8" s="165" t="s">
        <v>237</v>
      </c>
      <c r="C8" s="166"/>
      <c r="D8" s="166"/>
      <c r="E8" s="166"/>
      <c r="F8" s="167"/>
      <c r="G8" s="82"/>
      <c r="H8" s="165" t="s">
        <v>238</v>
      </c>
      <c r="I8" s="166"/>
      <c r="J8" s="166"/>
      <c r="K8" s="166"/>
      <c r="L8" s="167"/>
      <c r="M8" s="82"/>
      <c r="N8" s="82"/>
      <c r="O8" s="82"/>
      <c r="P8" s="82"/>
      <c r="Q8" s="82"/>
      <c r="R8" s="82"/>
      <c r="S8" s="82"/>
      <c r="T8" s="82"/>
      <c r="U8" s="82"/>
      <c r="V8" s="82"/>
      <c r="W8" s="82"/>
      <c r="X8" s="82"/>
      <c r="Y8" s="82"/>
      <c r="Z8" s="82"/>
    </row>
    <row r="9" spans="1:26" ht="15.5" x14ac:dyDescent="0.35">
      <c r="A9" s="82"/>
      <c r="B9" s="82"/>
      <c r="C9" s="82"/>
      <c r="D9" s="82"/>
      <c r="E9" s="82"/>
      <c r="F9" s="82"/>
      <c r="G9" s="82"/>
      <c r="H9" s="82"/>
      <c r="I9" s="82"/>
      <c r="J9" s="82"/>
      <c r="K9" s="82"/>
      <c r="L9" s="82"/>
      <c r="M9" s="82"/>
      <c r="N9" s="82"/>
      <c r="O9" s="82"/>
      <c r="P9" s="82"/>
      <c r="Q9" s="82"/>
      <c r="R9" s="82"/>
      <c r="S9" s="82"/>
      <c r="T9" s="82"/>
      <c r="U9" s="82"/>
      <c r="V9" s="82"/>
      <c r="W9" s="82"/>
      <c r="X9" s="82"/>
      <c r="Y9" s="82"/>
      <c r="Z9" s="82"/>
    </row>
    <row r="10" spans="1:26" ht="15.5" x14ac:dyDescent="0.35">
      <c r="A10" s="82"/>
      <c r="B10" s="84" t="s">
        <v>84</v>
      </c>
      <c r="C10" s="82"/>
      <c r="D10" s="82"/>
      <c r="E10" s="82"/>
      <c r="F10" s="82"/>
      <c r="G10" s="82"/>
      <c r="H10" s="84" t="s">
        <v>85</v>
      </c>
      <c r="I10" s="82"/>
      <c r="J10" s="82"/>
      <c r="K10" s="82"/>
      <c r="L10" s="82"/>
      <c r="M10" s="82"/>
      <c r="N10" s="82"/>
      <c r="O10" s="82"/>
      <c r="P10" s="82"/>
      <c r="Q10" s="82"/>
      <c r="R10" s="82"/>
      <c r="S10" s="82"/>
      <c r="T10" s="82"/>
      <c r="U10" s="82"/>
      <c r="V10" s="82"/>
      <c r="W10" s="82"/>
      <c r="X10" s="82"/>
      <c r="Y10" s="82"/>
      <c r="Z10" s="82"/>
    </row>
    <row r="11" spans="1:26" ht="15.5" x14ac:dyDescent="0.35">
      <c r="A11" s="82"/>
      <c r="B11" s="165"/>
      <c r="C11" s="166"/>
      <c r="D11" s="166"/>
      <c r="E11" s="166"/>
      <c r="F11" s="167"/>
      <c r="G11" s="82"/>
      <c r="H11" s="165"/>
      <c r="I11" s="166"/>
      <c r="J11" s="166"/>
      <c r="K11" s="166"/>
      <c r="L11" s="167"/>
      <c r="M11" s="82"/>
      <c r="N11" s="82"/>
      <c r="O11" s="82"/>
      <c r="P11" s="82"/>
      <c r="Q11" s="82"/>
      <c r="R11" s="82"/>
      <c r="S11" s="82"/>
      <c r="T11" s="82"/>
      <c r="U11" s="82"/>
      <c r="V11" s="82"/>
      <c r="W11" s="82"/>
      <c r="X11" s="82"/>
      <c r="Y11" s="82"/>
      <c r="Z11" s="82"/>
    </row>
    <row r="12" spans="1:26" ht="15.5" x14ac:dyDescent="0.35">
      <c r="A12" s="82"/>
      <c r="B12" s="82"/>
      <c r="C12" s="82"/>
      <c r="D12" s="82"/>
      <c r="E12" s="82"/>
      <c r="F12" s="82"/>
      <c r="G12" s="82"/>
      <c r="H12" s="82"/>
      <c r="I12" s="82"/>
      <c r="J12" s="82"/>
      <c r="K12" s="82"/>
      <c r="L12" s="82"/>
      <c r="M12" s="82"/>
      <c r="N12" s="82"/>
      <c r="O12" s="82"/>
      <c r="P12" s="82"/>
      <c r="Q12" s="82"/>
      <c r="R12" s="82"/>
      <c r="S12" s="82"/>
      <c r="T12" s="82"/>
      <c r="U12" s="82"/>
      <c r="V12" s="82"/>
      <c r="W12" s="82"/>
      <c r="X12" s="82"/>
      <c r="Y12" s="82"/>
      <c r="Z12" s="82"/>
    </row>
    <row r="13" spans="1:26" ht="15.5" x14ac:dyDescent="0.35">
      <c r="A13" s="82"/>
      <c r="B13" s="82"/>
      <c r="C13" s="82"/>
      <c r="D13" s="82"/>
      <c r="E13" s="82"/>
      <c r="F13" s="82"/>
      <c r="G13" s="82"/>
      <c r="H13" s="82"/>
      <c r="I13" s="82"/>
      <c r="J13" s="82"/>
      <c r="K13" s="82"/>
      <c r="L13" s="82"/>
      <c r="M13" s="82"/>
      <c r="N13" s="82"/>
      <c r="O13" s="82"/>
      <c r="P13" s="82"/>
      <c r="Q13" s="82"/>
      <c r="R13" s="82"/>
      <c r="S13" s="82"/>
      <c r="T13" s="82"/>
      <c r="U13" s="82"/>
      <c r="V13" s="82"/>
      <c r="W13" s="82"/>
      <c r="X13" s="82"/>
      <c r="Y13" s="82"/>
      <c r="Z13" s="82"/>
    </row>
    <row r="14" spans="1:26" ht="15.5" x14ac:dyDescent="0.35">
      <c r="A14" s="82"/>
      <c r="B14" s="83" t="s">
        <v>86</v>
      </c>
      <c r="C14" s="82"/>
      <c r="D14" s="82"/>
      <c r="E14" s="82"/>
      <c r="F14" s="82"/>
      <c r="G14" s="82"/>
      <c r="H14" s="82"/>
      <c r="I14" s="82"/>
      <c r="J14" s="82"/>
      <c r="K14" s="82"/>
      <c r="L14" s="82"/>
      <c r="M14" s="82"/>
      <c r="N14" s="82"/>
      <c r="O14" s="82"/>
      <c r="P14" s="82"/>
      <c r="Q14" s="82"/>
      <c r="R14" s="82"/>
      <c r="S14" s="82"/>
      <c r="T14" s="82"/>
      <c r="U14" s="82"/>
      <c r="V14" s="82"/>
      <c r="W14" s="82"/>
      <c r="X14" s="82"/>
      <c r="Y14" s="82"/>
      <c r="Z14" s="82"/>
    </row>
    <row r="15" spans="1:26" ht="15.5" x14ac:dyDescent="0.35">
      <c r="A15" s="82"/>
      <c r="B15" s="84" t="s">
        <v>87</v>
      </c>
      <c r="C15" s="82"/>
      <c r="D15" s="82"/>
      <c r="E15" s="82"/>
      <c r="F15" s="82"/>
      <c r="G15" s="82"/>
      <c r="H15" s="82"/>
      <c r="I15" s="82"/>
      <c r="J15" s="82"/>
      <c r="K15" s="82"/>
      <c r="L15" s="82"/>
      <c r="M15" s="82"/>
      <c r="N15" s="82"/>
      <c r="O15" s="82"/>
      <c r="P15" s="82"/>
      <c r="Q15" s="82"/>
      <c r="R15" s="82"/>
      <c r="S15" s="82"/>
      <c r="T15" s="82"/>
      <c r="U15" s="82"/>
      <c r="V15" s="82"/>
      <c r="W15" s="82"/>
      <c r="X15" s="82"/>
      <c r="Y15" s="82"/>
      <c r="Z15" s="82"/>
    </row>
    <row r="16" spans="1:26" ht="15.5" x14ac:dyDescent="0.35">
      <c r="A16" s="82"/>
      <c r="B16" s="82"/>
      <c r="C16" s="82"/>
      <c r="D16" s="82"/>
      <c r="E16" s="82"/>
      <c r="F16" s="82"/>
      <c r="G16" s="82"/>
      <c r="H16" s="82"/>
      <c r="I16" s="82"/>
      <c r="J16" s="82"/>
      <c r="K16" s="82"/>
      <c r="L16" s="82"/>
      <c r="M16" s="82"/>
      <c r="N16" s="82"/>
      <c r="O16" s="82"/>
      <c r="P16" s="82"/>
      <c r="Q16" s="82"/>
      <c r="R16" s="82"/>
      <c r="S16" s="82"/>
      <c r="T16" s="82"/>
      <c r="U16" s="82"/>
      <c r="V16" s="82"/>
      <c r="W16" s="82"/>
      <c r="X16" s="82"/>
      <c r="Y16" s="82"/>
      <c r="Z16" s="82"/>
    </row>
    <row r="17" spans="1:26" ht="15.5" x14ac:dyDescent="0.35">
      <c r="A17" s="82"/>
      <c r="B17" s="84" t="s">
        <v>84</v>
      </c>
      <c r="C17" s="82"/>
      <c r="D17" s="82"/>
      <c r="E17" s="82"/>
      <c r="F17" s="82"/>
      <c r="G17" s="82"/>
      <c r="H17" s="82"/>
      <c r="I17" s="82"/>
      <c r="J17" s="82"/>
      <c r="K17" s="82"/>
      <c r="L17" s="82"/>
      <c r="M17" s="82"/>
      <c r="N17" s="82"/>
      <c r="O17" s="82"/>
      <c r="P17" s="82"/>
      <c r="Q17" s="82"/>
      <c r="R17" s="82"/>
      <c r="S17" s="82"/>
      <c r="T17" s="82"/>
      <c r="U17" s="82"/>
      <c r="V17" s="82"/>
      <c r="W17" s="82"/>
      <c r="X17" s="82"/>
      <c r="Y17" s="82"/>
      <c r="Z17" s="82"/>
    </row>
    <row r="18" spans="1:26" ht="15.5" x14ac:dyDescent="0.35">
      <c r="A18" s="82"/>
      <c r="B18" s="165" t="s">
        <v>239</v>
      </c>
      <c r="C18" s="166"/>
      <c r="D18" s="166"/>
      <c r="E18" s="166"/>
      <c r="F18" s="167"/>
      <c r="G18" s="82"/>
      <c r="H18" s="82"/>
      <c r="I18" s="82"/>
      <c r="J18" s="82"/>
      <c r="K18" s="82"/>
      <c r="L18" s="82"/>
      <c r="M18" s="82"/>
      <c r="N18" s="82"/>
      <c r="O18" s="82"/>
      <c r="P18" s="82"/>
      <c r="Q18" s="82"/>
      <c r="R18" s="82"/>
      <c r="S18" s="82"/>
      <c r="T18" s="82"/>
      <c r="U18" s="82"/>
      <c r="V18" s="82"/>
      <c r="W18" s="82"/>
      <c r="X18" s="82"/>
      <c r="Y18" s="82"/>
      <c r="Z18" s="82"/>
    </row>
    <row r="19" spans="1:26" ht="15.5" x14ac:dyDescent="0.35">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row>
    <row r="20" spans="1:26" ht="15.5" x14ac:dyDescent="0.35">
      <c r="A20" s="82"/>
      <c r="B20" s="84" t="s">
        <v>88</v>
      </c>
      <c r="C20" s="82"/>
      <c r="D20" s="82"/>
      <c r="E20" s="82"/>
      <c r="F20" s="82"/>
      <c r="G20" s="82"/>
      <c r="H20" s="82"/>
      <c r="I20" s="82"/>
      <c r="J20" s="82"/>
      <c r="K20" s="82"/>
      <c r="L20" s="82"/>
      <c r="M20" s="82"/>
      <c r="N20" s="82"/>
      <c r="O20" s="82"/>
      <c r="P20" s="82"/>
      <c r="Q20" s="82"/>
      <c r="R20" s="82"/>
      <c r="S20" s="82"/>
      <c r="T20" s="82"/>
      <c r="U20" s="82"/>
      <c r="V20" s="82"/>
      <c r="W20" s="82"/>
      <c r="X20" s="82"/>
      <c r="Y20" s="82"/>
      <c r="Z20" s="82"/>
    </row>
    <row r="21" spans="1:26" ht="15.5" x14ac:dyDescent="0.35">
      <c r="A21" s="82"/>
      <c r="B21" s="165" t="s">
        <v>240</v>
      </c>
      <c r="C21" s="166"/>
      <c r="D21" s="166"/>
      <c r="E21" s="166"/>
      <c r="F21" s="167"/>
      <c r="G21" s="82"/>
      <c r="H21" s="82"/>
      <c r="I21" s="82"/>
      <c r="J21" s="82"/>
      <c r="K21" s="82"/>
      <c r="L21" s="82"/>
      <c r="M21" s="82"/>
      <c r="N21" s="82"/>
      <c r="O21" s="82"/>
      <c r="P21" s="82"/>
      <c r="Q21" s="82"/>
      <c r="R21" s="82"/>
      <c r="S21" s="82"/>
      <c r="T21" s="82"/>
      <c r="U21" s="82"/>
      <c r="V21" s="82"/>
      <c r="W21" s="82"/>
      <c r="X21" s="82"/>
      <c r="Y21" s="82"/>
      <c r="Z21" s="82"/>
    </row>
    <row r="22" spans="1:26" ht="15.5" x14ac:dyDescent="0.35">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row>
    <row r="23" spans="1:26" ht="15.5" x14ac:dyDescent="0.35">
      <c r="A23" s="82"/>
      <c r="B23" s="84" t="s">
        <v>85</v>
      </c>
      <c r="C23" s="82"/>
      <c r="D23" s="82"/>
      <c r="E23" s="82"/>
      <c r="F23" s="82"/>
      <c r="G23" s="82"/>
      <c r="H23" s="82"/>
      <c r="I23" s="82"/>
      <c r="J23" s="82"/>
      <c r="K23" s="82"/>
      <c r="L23" s="82"/>
      <c r="M23" s="82"/>
      <c r="N23" s="82"/>
      <c r="O23" s="82"/>
      <c r="P23" s="82"/>
      <c r="Q23" s="82"/>
      <c r="R23" s="82"/>
      <c r="S23" s="82"/>
      <c r="T23" s="82"/>
      <c r="U23" s="82"/>
      <c r="V23" s="82"/>
      <c r="W23" s="82"/>
      <c r="X23" s="82"/>
      <c r="Y23" s="82"/>
      <c r="Z23" s="82"/>
    </row>
    <row r="24" spans="1:26" ht="15.5" x14ac:dyDescent="0.35">
      <c r="A24" s="82"/>
      <c r="B24" s="165" t="s">
        <v>241</v>
      </c>
      <c r="C24" s="166"/>
      <c r="D24" s="166"/>
      <c r="E24" s="166"/>
      <c r="F24" s="167"/>
      <c r="G24" s="82"/>
      <c r="H24" s="82"/>
      <c r="I24" s="82"/>
      <c r="J24" s="82"/>
      <c r="K24" s="82"/>
      <c r="L24" s="82"/>
      <c r="M24" s="82"/>
      <c r="N24" s="82"/>
      <c r="O24" s="82"/>
      <c r="P24" s="82"/>
      <c r="Q24" s="82"/>
      <c r="R24" s="82"/>
      <c r="S24" s="82"/>
      <c r="T24" s="82"/>
      <c r="U24" s="82"/>
      <c r="V24" s="82"/>
      <c r="W24" s="82"/>
      <c r="X24" s="82"/>
      <c r="Y24" s="82"/>
      <c r="Z24" s="82"/>
    </row>
    <row r="25" spans="1:26" ht="15.5" x14ac:dyDescent="0.35">
      <c r="A25" s="82"/>
      <c r="B25" s="82"/>
      <c r="C25" s="82"/>
      <c r="D25" s="82"/>
      <c r="E25" s="82"/>
      <c r="F25" s="82"/>
      <c r="G25" s="82"/>
      <c r="H25" s="82"/>
      <c r="I25" s="82"/>
      <c r="J25" s="82"/>
      <c r="K25" s="82"/>
      <c r="L25" s="82"/>
      <c r="M25" s="82"/>
      <c r="N25" s="82"/>
      <c r="O25" s="82"/>
      <c r="P25" s="82"/>
      <c r="Q25" s="82"/>
      <c r="R25" s="82"/>
      <c r="S25" s="82"/>
      <c r="T25" s="82"/>
      <c r="U25" s="82"/>
      <c r="V25" s="82"/>
      <c r="W25" s="82"/>
      <c r="X25" s="82"/>
      <c r="Y25" s="82"/>
      <c r="Z25" s="82"/>
    </row>
    <row r="26" spans="1:26" ht="15.5" x14ac:dyDescent="0.35">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row>
    <row r="27" spans="1:26" ht="15.5" x14ac:dyDescent="0.35">
      <c r="A27" s="82"/>
      <c r="B27" s="83" t="s">
        <v>89</v>
      </c>
      <c r="C27" s="82"/>
      <c r="D27" s="82"/>
      <c r="E27" s="82"/>
      <c r="F27" s="82"/>
      <c r="G27" s="82"/>
      <c r="H27" s="82"/>
      <c r="I27" s="82"/>
      <c r="J27" s="82"/>
      <c r="K27" s="82"/>
      <c r="L27" s="82"/>
      <c r="M27" s="82"/>
      <c r="N27" s="82"/>
      <c r="O27" s="82"/>
      <c r="P27" s="82"/>
      <c r="Q27" s="82"/>
      <c r="R27" s="82"/>
      <c r="S27" s="82"/>
      <c r="T27" s="82"/>
      <c r="U27" s="82"/>
      <c r="V27" s="82"/>
      <c r="W27" s="82"/>
      <c r="X27" s="82"/>
      <c r="Y27" s="82"/>
      <c r="Z27" s="82"/>
    </row>
    <row r="28" spans="1:26" ht="15.5" x14ac:dyDescent="0.35">
      <c r="A28" s="82"/>
      <c r="B28" s="143" t="s">
        <v>90</v>
      </c>
      <c r="C28" s="143"/>
      <c r="D28" s="143"/>
      <c r="E28" s="143"/>
      <c r="F28" s="143"/>
      <c r="G28" s="143"/>
      <c r="H28" s="143"/>
      <c r="I28" s="143"/>
      <c r="J28" s="143"/>
      <c r="K28" s="143"/>
      <c r="L28" s="143"/>
      <c r="M28" s="82"/>
      <c r="N28" s="82"/>
      <c r="O28" s="82"/>
      <c r="P28" s="82"/>
      <c r="Q28" s="82"/>
      <c r="R28" s="82"/>
      <c r="S28" s="82"/>
      <c r="T28" s="82"/>
      <c r="U28" s="82"/>
      <c r="V28" s="82"/>
      <c r="W28" s="82"/>
      <c r="X28" s="82"/>
      <c r="Y28" s="82"/>
      <c r="Z28" s="82"/>
    </row>
    <row r="29" spans="1:26" ht="15.5" x14ac:dyDescent="0.35">
      <c r="A29" s="82"/>
      <c r="B29" s="143"/>
      <c r="C29" s="143"/>
      <c r="D29" s="143"/>
      <c r="E29" s="143"/>
      <c r="F29" s="143"/>
      <c r="G29" s="143"/>
      <c r="H29" s="143"/>
      <c r="I29" s="143"/>
      <c r="J29" s="143"/>
      <c r="K29" s="143"/>
      <c r="L29" s="143"/>
      <c r="M29" s="82"/>
      <c r="N29" s="82"/>
      <c r="O29" s="82"/>
      <c r="P29" s="82"/>
      <c r="Q29" s="82"/>
      <c r="R29" s="82"/>
      <c r="S29" s="82"/>
      <c r="T29" s="82"/>
      <c r="U29" s="82"/>
      <c r="V29" s="82"/>
      <c r="W29" s="82"/>
      <c r="X29" s="82"/>
      <c r="Y29" s="82"/>
      <c r="Z29" s="82"/>
    </row>
    <row r="30" spans="1:26" ht="15.5" x14ac:dyDescent="0.35">
      <c r="A30" s="82"/>
      <c r="B30" s="82"/>
      <c r="C30" s="82"/>
      <c r="D30" s="82"/>
      <c r="E30" s="82"/>
      <c r="F30" s="82"/>
      <c r="G30" s="82"/>
      <c r="H30" s="82"/>
      <c r="I30" s="82"/>
      <c r="J30" s="82"/>
      <c r="K30" s="82"/>
      <c r="L30" s="82"/>
      <c r="M30" s="82"/>
      <c r="N30" s="82"/>
      <c r="O30" s="82"/>
      <c r="P30" s="82"/>
      <c r="Q30" s="82"/>
      <c r="R30" s="82"/>
      <c r="S30" s="82"/>
      <c r="T30" s="82"/>
      <c r="U30" s="82"/>
      <c r="V30" s="82"/>
      <c r="W30" s="82"/>
      <c r="X30" s="82"/>
      <c r="Y30" s="82"/>
      <c r="Z30" s="82"/>
    </row>
    <row r="31" spans="1:26" ht="15.5" x14ac:dyDescent="0.35">
      <c r="A31" s="82"/>
      <c r="B31" s="84" t="s">
        <v>91</v>
      </c>
      <c r="C31" s="82"/>
      <c r="D31" s="82"/>
      <c r="E31" s="82"/>
      <c r="F31" s="82"/>
      <c r="G31" s="82"/>
      <c r="H31" s="82"/>
      <c r="I31" s="82"/>
      <c r="J31" s="82"/>
      <c r="K31" s="82"/>
      <c r="L31" s="82"/>
      <c r="M31" s="82"/>
      <c r="N31" s="82"/>
      <c r="O31" s="82"/>
      <c r="P31" s="82"/>
      <c r="Q31" s="82"/>
      <c r="R31" s="82"/>
      <c r="S31" s="82"/>
      <c r="T31" s="82"/>
      <c r="U31" s="82"/>
      <c r="V31" s="82"/>
      <c r="W31" s="82"/>
      <c r="X31" s="82"/>
      <c r="Y31" s="82"/>
      <c r="Z31" s="82"/>
    </row>
    <row r="32" spans="1:26" ht="15.5" x14ac:dyDescent="0.35">
      <c r="A32" s="82"/>
      <c r="B32" s="165"/>
      <c r="C32" s="166"/>
      <c r="D32" s="166"/>
      <c r="E32" s="166"/>
      <c r="F32" s="166"/>
      <c r="G32" s="166"/>
      <c r="H32" s="166"/>
      <c r="I32" s="166"/>
      <c r="J32" s="166"/>
      <c r="K32" s="166"/>
      <c r="L32" s="167"/>
      <c r="M32" s="82"/>
      <c r="N32" s="82"/>
      <c r="O32" s="82"/>
      <c r="P32" s="82"/>
      <c r="Q32" s="82"/>
      <c r="R32" s="82"/>
      <c r="S32" s="82"/>
      <c r="T32" s="82"/>
      <c r="U32" s="82"/>
      <c r="V32" s="82"/>
      <c r="W32" s="82"/>
      <c r="X32" s="82"/>
      <c r="Y32" s="82"/>
      <c r="Z32" s="82"/>
    </row>
    <row r="33" spans="1:26" ht="15.5" x14ac:dyDescent="0.35">
      <c r="A33" s="82"/>
      <c r="B33" s="82"/>
      <c r="C33" s="82"/>
      <c r="D33" s="82"/>
      <c r="E33" s="82"/>
      <c r="F33" s="82"/>
      <c r="G33" s="82"/>
      <c r="H33" s="82"/>
      <c r="I33" s="82"/>
      <c r="J33" s="82"/>
      <c r="K33" s="82"/>
      <c r="L33" s="82"/>
      <c r="M33" s="82"/>
      <c r="N33" s="82"/>
      <c r="O33" s="82"/>
      <c r="P33" s="82"/>
      <c r="Q33" s="82"/>
      <c r="R33" s="82"/>
      <c r="S33" s="82"/>
      <c r="T33" s="82"/>
      <c r="U33" s="82"/>
      <c r="V33" s="82"/>
      <c r="W33" s="82"/>
      <c r="X33" s="82"/>
      <c r="Y33" s="82"/>
      <c r="Z33" s="82"/>
    </row>
    <row r="34" spans="1:26" ht="15.5" x14ac:dyDescent="0.35">
      <c r="A34" s="82"/>
      <c r="B34" s="84" t="s">
        <v>92</v>
      </c>
      <c r="C34" s="82"/>
      <c r="D34" s="82"/>
      <c r="E34" s="82"/>
      <c r="F34" s="82"/>
      <c r="G34" s="82"/>
      <c r="H34" s="82"/>
      <c r="I34" s="82"/>
      <c r="J34" s="82"/>
      <c r="K34" s="82"/>
      <c r="L34" s="82"/>
      <c r="M34" s="82"/>
      <c r="N34" s="82"/>
      <c r="O34" s="82"/>
      <c r="P34" s="82"/>
      <c r="Q34" s="82"/>
      <c r="R34" s="82"/>
      <c r="S34" s="82"/>
      <c r="T34" s="82"/>
      <c r="U34" s="82"/>
      <c r="V34" s="82"/>
      <c r="W34" s="82"/>
      <c r="X34" s="82"/>
      <c r="Y34" s="82"/>
      <c r="Z34" s="82"/>
    </row>
    <row r="35" spans="1:26" ht="15.5" x14ac:dyDescent="0.35">
      <c r="A35" s="82"/>
      <c r="B35" s="165"/>
      <c r="C35" s="166"/>
      <c r="D35" s="166"/>
      <c r="E35" s="166"/>
      <c r="F35" s="166"/>
      <c r="G35" s="166"/>
      <c r="H35" s="166"/>
      <c r="I35" s="166"/>
      <c r="J35" s="166"/>
      <c r="K35" s="166"/>
      <c r="L35" s="167"/>
      <c r="M35" s="82"/>
      <c r="N35" s="82"/>
      <c r="O35" s="82"/>
      <c r="P35" s="82"/>
      <c r="Q35" s="82"/>
      <c r="R35" s="82"/>
      <c r="S35" s="82"/>
      <c r="T35" s="82"/>
      <c r="U35" s="82"/>
      <c r="V35" s="82"/>
      <c r="W35" s="82"/>
      <c r="X35" s="82"/>
      <c r="Y35" s="82"/>
      <c r="Z35" s="82"/>
    </row>
    <row r="36" spans="1:26" ht="15.5" x14ac:dyDescent="0.35">
      <c r="A36" s="82"/>
      <c r="B36" s="82"/>
      <c r="C36" s="82"/>
      <c r="D36" s="82"/>
      <c r="E36" s="82"/>
      <c r="F36" s="82"/>
      <c r="G36" s="82"/>
      <c r="H36" s="82"/>
      <c r="I36" s="82"/>
      <c r="J36" s="82"/>
      <c r="K36" s="82"/>
      <c r="L36" s="82"/>
      <c r="M36" s="82"/>
      <c r="N36" s="82"/>
      <c r="O36" s="82"/>
      <c r="P36" s="82"/>
      <c r="Q36" s="82"/>
      <c r="R36" s="82"/>
      <c r="S36" s="82"/>
      <c r="T36" s="82"/>
      <c r="U36" s="82"/>
      <c r="V36" s="82"/>
      <c r="W36" s="82"/>
      <c r="X36" s="82"/>
      <c r="Y36" s="82"/>
      <c r="Z36" s="82"/>
    </row>
    <row r="37" spans="1:26" ht="15.5" x14ac:dyDescent="0.35">
      <c r="A37" s="82"/>
      <c r="B37" s="84" t="s">
        <v>85</v>
      </c>
      <c r="C37" s="82"/>
      <c r="D37" s="82"/>
      <c r="E37" s="82"/>
      <c r="F37" s="82"/>
      <c r="G37" s="82"/>
      <c r="H37" s="82"/>
      <c r="I37" s="82"/>
      <c r="J37" s="82"/>
      <c r="K37" s="82"/>
      <c r="L37" s="82"/>
      <c r="M37" s="82"/>
      <c r="N37" s="82"/>
      <c r="O37" s="82"/>
      <c r="P37" s="82"/>
      <c r="Q37" s="82"/>
      <c r="R37" s="82"/>
      <c r="S37" s="82"/>
      <c r="T37" s="82"/>
      <c r="U37" s="82"/>
      <c r="V37" s="82"/>
      <c r="W37" s="82"/>
      <c r="X37" s="82"/>
      <c r="Y37" s="82"/>
      <c r="Z37" s="82"/>
    </row>
    <row r="38" spans="1:26" ht="15.5" x14ac:dyDescent="0.35">
      <c r="A38" s="82"/>
      <c r="B38" s="165"/>
      <c r="C38" s="166"/>
      <c r="D38" s="166"/>
      <c r="E38" s="166"/>
      <c r="F38" s="166"/>
      <c r="G38" s="166"/>
      <c r="H38" s="166"/>
      <c r="I38" s="166"/>
      <c r="J38" s="166"/>
      <c r="K38" s="166"/>
      <c r="L38" s="167"/>
      <c r="M38" s="82"/>
      <c r="N38" s="82"/>
      <c r="O38" s="82"/>
      <c r="P38" s="82"/>
      <c r="Q38" s="82"/>
      <c r="R38" s="82"/>
      <c r="S38" s="82"/>
      <c r="T38" s="82"/>
      <c r="U38" s="82"/>
      <c r="V38" s="82"/>
      <c r="W38" s="82"/>
      <c r="X38" s="82"/>
      <c r="Y38" s="82"/>
      <c r="Z38" s="82"/>
    </row>
    <row r="39" spans="1:26" ht="15.5" x14ac:dyDescent="0.35">
      <c r="A39" s="82"/>
      <c r="B39" s="82"/>
      <c r="C39" s="82"/>
      <c r="D39" s="82"/>
      <c r="E39" s="82"/>
      <c r="F39" s="82"/>
      <c r="G39" s="82"/>
      <c r="H39" s="82"/>
      <c r="I39" s="82"/>
      <c r="J39" s="82"/>
      <c r="K39" s="82"/>
      <c r="L39" s="82"/>
      <c r="M39" s="82"/>
      <c r="N39" s="82"/>
      <c r="O39" s="82"/>
      <c r="P39" s="82"/>
      <c r="Q39" s="82"/>
      <c r="R39" s="82"/>
      <c r="S39" s="82"/>
      <c r="T39" s="82"/>
      <c r="U39" s="82"/>
      <c r="V39" s="82"/>
      <c r="W39" s="82"/>
      <c r="X39" s="82"/>
      <c r="Y39" s="82"/>
      <c r="Z39" s="82"/>
    </row>
    <row r="40" spans="1:26" ht="15.5" x14ac:dyDescent="0.35">
      <c r="A40" s="82"/>
      <c r="B40" s="82"/>
      <c r="C40" s="82"/>
      <c r="D40" s="82"/>
      <c r="E40" s="82"/>
      <c r="F40" s="82"/>
      <c r="G40" s="82"/>
      <c r="H40" s="82"/>
      <c r="I40" s="82"/>
      <c r="J40" s="82"/>
      <c r="K40" s="82"/>
      <c r="L40" s="82"/>
      <c r="M40" s="82"/>
      <c r="N40" s="82"/>
      <c r="O40" s="82"/>
      <c r="P40" s="82"/>
      <c r="Q40" s="82"/>
      <c r="R40" s="82"/>
      <c r="S40" s="82"/>
      <c r="T40" s="82"/>
      <c r="U40" s="82"/>
      <c r="V40" s="82"/>
      <c r="W40" s="82"/>
      <c r="X40" s="82"/>
      <c r="Y40" s="82"/>
      <c r="Z40" s="82"/>
    </row>
    <row r="41" spans="1:26" ht="15.5" x14ac:dyDescent="0.35">
      <c r="A41" s="82"/>
      <c r="B41" s="83" t="s">
        <v>93</v>
      </c>
      <c r="C41" s="82"/>
      <c r="D41" s="82"/>
      <c r="E41" s="82"/>
      <c r="F41" s="82"/>
      <c r="G41" s="82"/>
      <c r="H41" s="82"/>
      <c r="I41" s="82"/>
      <c r="J41" s="82"/>
      <c r="K41" s="82"/>
      <c r="L41" s="82"/>
      <c r="M41" s="82"/>
      <c r="N41" s="82"/>
      <c r="O41" s="82"/>
      <c r="P41" s="82"/>
      <c r="Q41" s="82"/>
      <c r="R41" s="82"/>
      <c r="S41" s="82"/>
      <c r="T41" s="82"/>
      <c r="U41" s="82"/>
      <c r="V41" s="82"/>
      <c r="W41" s="82"/>
      <c r="X41" s="82"/>
      <c r="Y41" s="82"/>
      <c r="Z41" s="82"/>
    </row>
    <row r="42" spans="1:26" ht="15.5" x14ac:dyDescent="0.35">
      <c r="A42" s="82"/>
      <c r="B42" s="84" t="s">
        <v>94</v>
      </c>
      <c r="C42" s="82"/>
      <c r="D42" s="82"/>
      <c r="E42" s="82"/>
      <c r="F42" s="82"/>
      <c r="G42" s="82"/>
      <c r="H42" s="82"/>
      <c r="I42" s="82"/>
      <c r="J42" s="82"/>
      <c r="K42" s="82"/>
      <c r="L42" s="82"/>
      <c r="M42" s="82"/>
      <c r="N42" s="82"/>
      <c r="O42" s="82"/>
      <c r="P42" s="82"/>
      <c r="Q42" s="82"/>
      <c r="R42" s="82"/>
      <c r="S42" s="82"/>
      <c r="T42" s="82"/>
      <c r="U42" s="82"/>
      <c r="V42" s="82"/>
      <c r="W42" s="82"/>
      <c r="X42" s="82"/>
      <c r="Y42" s="82"/>
      <c r="Z42" s="82"/>
    </row>
    <row r="43" spans="1:26" ht="15.5" x14ac:dyDescent="0.35">
      <c r="A43" s="82"/>
      <c r="B43" s="82"/>
      <c r="C43" s="82"/>
      <c r="D43" s="82"/>
      <c r="E43" s="82"/>
      <c r="F43" s="82"/>
      <c r="G43" s="82"/>
      <c r="H43" s="82"/>
      <c r="I43" s="82"/>
      <c r="J43" s="82"/>
      <c r="K43" s="82"/>
      <c r="L43" s="82"/>
      <c r="M43" s="82"/>
      <c r="N43" s="82"/>
      <c r="O43" s="82"/>
      <c r="P43" s="82"/>
      <c r="Q43" s="82"/>
      <c r="R43" s="82"/>
      <c r="S43" s="82"/>
      <c r="T43" s="82"/>
      <c r="U43" s="82"/>
      <c r="V43" s="82"/>
      <c r="W43" s="82"/>
      <c r="X43" s="82"/>
      <c r="Y43" s="82"/>
      <c r="Z43" s="82"/>
    </row>
    <row r="44" spans="1:26" ht="15.5" x14ac:dyDescent="0.35">
      <c r="A44" s="82"/>
      <c r="B44" s="165"/>
      <c r="C44" s="166"/>
      <c r="D44" s="166"/>
      <c r="E44" s="166"/>
      <c r="F44" s="166"/>
      <c r="G44" s="166"/>
      <c r="H44" s="166"/>
      <c r="I44" s="166"/>
      <c r="J44" s="166"/>
      <c r="K44" s="166"/>
      <c r="L44" s="167"/>
      <c r="M44" s="82"/>
      <c r="N44" s="82"/>
      <c r="O44" s="82"/>
      <c r="P44" s="82"/>
      <c r="Q44" s="82"/>
      <c r="R44" s="82"/>
      <c r="S44" s="82"/>
      <c r="T44" s="82"/>
      <c r="U44" s="82"/>
      <c r="V44" s="82"/>
      <c r="W44" s="82"/>
      <c r="X44" s="82"/>
      <c r="Y44" s="82"/>
      <c r="Z44" s="82"/>
    </row>
    <row r="45" spans="1:26" ht="15.5" x14ac:dyDescent="0.35">
      <c r="A45" s="82"/>
      <c r="B45" s="82"/>
      <c r="C45" s="82"/>
      <c r="D45" s="82"/>
      <c r="E45" s="82"/>
      <c r="F45" s="82"/>
      <c r="G45" s="82"/>
      <c r="H45" s="82"/>
      <c r="I45" s="82"/>
      <c r="J45" s="82"/>
      <c r="K45" s="82"/>
      <c r="L45" s="82"/>
      <c r="M45" s="82"/>
      <c r="N45" s="82"/>
      <c r="O45" s="82"/>
      <c r="P45" s="82"/>
      <c r="Q45" s="82"/>
      <c r="R45" s="82"/>
      <c r="S45" s="82"/>
      <c r="T45" s="82"/>
      <c r="U45" s="82"/>
      <c r="V45" s="82"/>
      <c r="W45" s="82"/>
      <c r="X45" s="82"/>
      <c r="Y45" s="82"/>
      <c r="Z45" s="82"/>
    </row>
    <row r="46" spans="1:26" ht="15.5" x14ac:dyDescent="0.35">
      <c r="A46" s="82"/>
      <c r="B46" s="82"/>
      <c r="C46" s="82"/>
      <c r="D46" s="82"/>
      <c r="E46" s="82"/>
      <c r="F46" s="82"/>
      <c r="G46" s="82"/>
      <c r="H46" s="82"/>
      <c r="I46" s="82"/>
      <c r="J46" s="82"/>
      <c r="K46" s="82"/>
      <c r="L46" s="82"/>
      <c r="M46" s="82"/>
      <c r="N46" s="82"/>
      <c r="O46" s="82"/>
      <c r="P46" s="82"/>
      <c r="Q46" s="82"/>
      <c r="R46" s="82"/>
      <c r="S46" s="82"/>
      <c r="T46" s="82"/>
      <c r="U46" s="82"/>
      <c r="V46" s="82"/>
      <c r="W46" s="82"/>
      <c r="X46" s="82"/>
      <c r="Y46" s="82"/>
      <c r="Z46" s="82"/>
    </row>
    <row r="47" spans="1:26" ht="15.5" x14ac:dyDescent="0.35">
      <c r="A47" s="82"/>
      <c r="B47" s="83" t="s">
        <v>95</v>
      </c>
      <c r="C47" s="82"/>
      <c r="D47" s="82"/>
      <c r="E47" s="82"/>
      <c r="F47" s="82"/>
      <c r="G47" s="82"/>
      <c r="H47" s="82"/>
      <c r="I47" s="82"/>
      <c r="J47" s="82"/>
      <c r="K47" s="82"/>
      <c r="L47" s="82"/>
      <c r="M47" s="82"/>
      <c r="N47" s="82"/>
      <c r="O47" s="82"/>
      <c r="P47" s="82"/>
      <c r="Q47" s="82"/>
      <c r="R47" s="82"/>
      <c r="S47" s="82"/>
      <c r="T47" s="82"/>
      <c r="U47" s="82"/>
      <c r="V47" s="82"/>
      <c r="W47" s="82"/>
      <c r="X47" s="82"/>
      <c r="Y47" s="82"/>
      <c r="Z47" s="82"/>
    </row>
    <row r="48" spans="1:26" ht="15.5" x14ac:dyDescent="0.35">
      <c r="A48" s="82"/>
      <c r="B48" s="84" t="s">
        <v>96</v>
      </c>
      <c r="C48" s="82"/>
      <c r="D48" s="82"/>
      <c r="E48" s="82"/>
      <c r="F48" s="82"/>
      <c r="G48" s="82"/>
      <c r="H48" s="82"/>
      <c r="I48" s="82"/>
      <c r="J48" s="82"/>
      <c r="K48" s="82"/>
      <c r="L48" s="82"/>
      <c r="M48" s="82"/>
      <c r="N48" s="82"/>
      <c r="O48" s="82"/>
      <c r="P48" s="82"/>
      <c r="Q48" s="82"/>
      <c r="R48" s="82"/>
      <c r="S48" s="82"/>
      <c r="T48" s="82"/>
      <c r="U48" s="82"/>
      <c r="V48" s="82"/>
      <c r="W48" s="82"/>
      <c r="X48" s="82"/>
      <c r="Y48" s="82"/>
      <c r="Z48" s="82"/>
    </row>
    <row r="49" spans="1:27" ht="15.5" x14ac:dyDescent="0.35">
      <c r="A49" s="82"/>
      <c r="B49" s="143" t="s">
        <v>97</v>
      </c>
      <c r="C49" s="143"/>
      <c r="D49" s="143"/>
      <c r="E49" s="143"/>
      <c r="F49" s="143"/>
      <c r="G49" s="143"/>
      <c r="H49" s="143"/>
      <c r="I49" s="143"/>
      <c r="J49" s="143"/>
      <c r="K49" s="143"/>
      <c r="L49" s="143"/>
      <c r="M49" s="82"/>
      <c r="N49" s="82"/>
      <c r="O49" s="82"/>
      <c r="P49" s="82"/>
      <c r="Q49" s="82"/>
      <c r="R49" s="82"/>
      <c r="S49" s="82"/>
      <c r="T49" s="82"/>
      <c r="U49" s="82"/>
      <c r="V49" s="82"/>
      <c r="W49" s="82"/>
      <c r="X49" s="82"/>
      <c r="Y49" s="82"/>
      <c r="Z49" s="82"/>
    </row>
    <row r="50" spans="1:27" ht="15.5" x14ac:dyDescent="0.35">
      <c r="A50" s="82"/>
      <c r="B50" s="143"/>
      <c r="C50" s="143"/>
      <c r="D50" s="143"/>
      <c r="E50" s="143"/>
      <c r="F50" s="143"/>
      <c r="G50" s="143"/>
      <c r="H50" s="143"/>
      <c r="I50" s="143"/>
      <c r="J50" s="143"/>
      <c r="K50" s="143"/>
      <c r="L50" s="143"/>
      <c r="M50" s="82"/>
      <c r="N50" s="82"/>
      <c r="O50" s="82"/>
      <c r="P50" s="82"/>
      <c r="Q50" s="82"/>
      <c r="R50" s="82"/>
      <c r="S50" s="82"/>
      <c r="T50" s="82"/>
      <c r="U50" s="82"/>
      <c r="V50" s="82"/>
      <c r="W50" s="82"/>
      <c r="X50" s="82"/>
      <c r="Y50" s="82"/>
      <c r="Z50" s="82"/>
    </row>
    <row r="51" spans="1:27" ht="15.5" x14ac:dyDescent="0.35">
      <c r="A51" s="82"/>
      <c r="B51" s="82"/>
      <c r="C51" s="82"/>
      <c r="D51" s="82"/>
      <c r="E51" s="82"/>
      <c r="F51" s="82"/>
      <c r="G51" s="82"/>
      <c r="H51" s="82"/>
      <c r="I51" s="82"/>
      <c r="J51" s="82"/>
      <c r="K51" s="82"/>
      <c r="L51" s="82"/>
      <c r="M51" s="82"/>
      <c r="N51" s="82"/>
      <c r="O51" s="82"/>
      <c r="P51" s="82"/>
      <c r="Q51" s="82"/>
      <c r="R51" s="82"/>
      <c r="S51" s="82"/>
      <c r="T51" s="82"/>
      <c r="U51" s="82"/>
      <c r="V51" s="82"/>
      <c r="W51" s="82"/>
      <c r="X51" s="82"/>
      <c r="Y51" s="82"/>
      <c r="Z51" s="82"/>
    </row>
    <row r="52" spans="1:27" ht="15.5" x14ac:dyDescent="0.35">
      <c r="A52" s="82"/>
      <c r="B52" s="168"/>
      <c r="C52" s="169"/>
      <c r="D52" s="169"/>
      <c r="E52" s="169"/>
      <c r="F52" s="169"/>
      <c r="G52" s="169"/>
      <c r="H52" s="169"/>
      <c r="I52" s="169"/>
      <c r="J52" s="169"/>
      <c r="K52" s="169"/>
      <c r="L52" s="170"/>
      <c r="M52" s="82"/>
      <c r="N52" s="82"/>
      <c r="O52" s="82"/>
      <c r="P52" s="82"/>
      <c r="Q52" s="82"/>
      <c r="R52" s="82"/>
      <c r="S52" s="82"/>
      <c r="T52" s="82"/>
      <c r="U52" s="82"/>
      <c r="V52" s="82"/>
      <c r="W52" s="82"/>
      <c r="X52" s="82"/>
      <c r="Y52" s="82"/>
      <c r="Z52" s="82"/>
    </row>
    <row r="53" spans="1:27" ht="15.5" x14ac:dyDescent="0.35">
      <c r="A53" s="82"/>
      <c r="B53" s="171"/>
      <c r="C53" s="172"/>
      <c r="D53" s="172"/>
      <c r="E53" s="172"/>
      <c r="F53" s="172"/>
      <c r="G53" s="172"/>
      <c r="H53" s="172"/>
      <c r="I53" s="172"/>
      <c r="J53" s="172"/>
      <c r="K53" s="172"/>
      <c r="L53" s="173"/>
      <c r="M53" s="82"/>
      <c r="N53" s="82"/>
      <c r="O53" s="82"/>
      <c r="P53" s="82"/>
      <c r="Q53" s="82"/>
      <c r="R53" s="82"/>
      <c r="S53" s="82"/>
      <c r="T53" s="82"/>
      <c r="U53" s="82"/>
      <c r="V53" s="82"/>
      <c r="W53" s="82"/>
      <c r="X53" s="82"/>
      <c r="Y53" s="82"/>
      <c r="Z53" s="82"/>
    </row>
    <row r="54" spans="1:27" ht="15.5" x14ac:dyDescent="0.35">
      <c r="A54" s="82"/>
      <c r="B54" s="82"/>
      <c r="C54" s="82"/>
      <c r="D54" s="82"/>
      <c r="E54" s="82"/>
      <c r="F54" s="82"/>
      <c r="G54" s="82"/>
      <c r="H54" s="82"/>
      <c r="I54" s="82"/>
      <c r="J54" s="82"/>
      <c r="K54" s="82"/>
      <c r="L54" s="82"/>
      <c r="M54" s="82"/>
      <c r="N54" s="82"/>
      <c r="O54" s="82"/>
      <c r="P54" s="82"/>
      <c r="Q54" s="82"/>
      <c r="R54" s="82"/>
      <c r="S54" s="82"/>
      <c r="T54" s="82"/>
      <c r="U54" s="82"/>
      <c r="V54" s="82"/>
      <c r="W54" s="82"/>
      <c r="X54" s="82"/>
      <c r="Y54" s="82"/>
      <c r="Z54" s="82"/>
    </row>
    <row r="55" spans="1:27" ht="15.5" x14ac:dyDescent="0.35">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row>
    <row r="56" spans="1:27" ht="15.5" x14ac:dyDescent="0.35">
      <c r="A56" s="82"/>
      <c r="B56" s="83" t="s">
        <v>98</v>
      </c>
      <c r="C56" s="82"/>
      <c r="D56" s="82"/>
      <c r="E56" s="82"/>
      <c r="F56" s="82"/>
      <c r="G56" s="82"/>
      <c r="H56" s="82"/>
      <c r="I56" s="82"/>
      <c r="J56" s="82"/>
      <c r="K56" s="82"/>
      <c r="L56" s="82"/>
      <c r="M56" s="82"/>
      <c r="N56" s="82"/>
      <c r="O56" s="82"/>
      <c r="P56" s="82"/>
      <c r="Q56" s="82"/>
      <c r="R56" s="82"/>
      <c r="S56" s="82"/>
      <c r="T56" s="82"/>
      <c r="U56" s="82"/>
      <c r="V56" s="82"/>
      <c r="W56" s="82"/>
      <c r="X56" s="82"/>
      <c r="Y56" s="82"/>
      <c r="Z56" s="82"/>
    </row>
    <row r="57" spans="1:27" ht="15.5" x14ac:dyDescent="0.35">
      <c r="A57" s="82"/>
      <c r="B57" s="143" t="s">
        <v>99</v>
      </c>
      <c r="C57" s="143"/>
      <c r="D57" s="143"/>
      <c r="E57" s="143"/>
      <c r="F57" s="143"/>
      <c r="G57" s="143"/>
      <c r="H57" s="143"/>
      <c r="I57" s="143"/>
      <c r="J57" s="143"/>
      <c r="K57" s="143"/>
      <c r="L57" s="143"/>
      <c r="M57" s="82"/>
      <c r="N57" s="82"/>
      <c r="O57" s="82"/>
      <c r="P57" s="82"/>
      <c r="Q57" s="82"/>
      <c r="R57" s="82"/>
      <c r="S57" s="82"/>
      <c r="T57" s="82"/>
      <c r="U57" s="82"/>
      <c r="V57" s="82"/>
      <c r="W57" s="82"/>
      <c r="X57" s="82"/>
      <c r="Y57" s="82"/>
      <c r="Z57" s="82"/>
    </row>
    <row r="58" spans="1:27" ht="15.5" x14ac:dyDescent="0.35">
      <c r="A58" s="82"/>
      <c r="B58" s="143"/>
      <c r="C58" s="143"/>
      <c r="D58" s="143"/>
      <c r="E58" s="143"/>
      <c r="F58" s="143"/>
      <c r="G58" s="143"/>
      <c r="H58" s="143"/>
      <c r="I58" s="143"/>
      <c r="J58" s="143"/>
      <c r="K58" s="143"/>
      <c r="L58" s="143"/>
      <c r="M58" s="82"/>
      <c r="N58" s="82"/>
      <c r="O58" s="82"/>
      <c r="P58" s="82"/>
      <c r="Q58" s="82"/>
      <c r="R58" s="82"/>
      <c r="S58" s="82"/>
      <c r="T58" s="82"/>
      <c r="U58" s="82"/>
      <c r="V58" s="82"/>
      <c r="W58" s="82"/>
      <c r="X58" s="82"/>
      <c r="Y58" s="82"/>
      <c r="Z58" s="82"/>
    </row>
    <row r="59" spans="1:27" ht="15.5" x14ac:dyDescent="0.35">
      <c r="A59" s="82"/>
      <c r="B59" s="82"/>
      <c r="C59" s="82"/>
      <c r="D59" s="82"/>
      <c r="E59" s="82"/>
      <c r="F59" s="82"/>
      <c r="G59" s="82"/>
      <c r="H59" s="82"/>
      <c r="I59" s="82"/>
      <c r="J59" s="82"/>
      <c r="K59" s="82"/>
      <c r="L59" s="82"/>
      <c r="M59" s="82"/>
      <c r="N59" s="82"/>
      <c r="O59" s="82"/>
      <c r="P59" s="82"/>
      <c r="Q59" s="82"/>
      <c r="R59" s="82"/>
      <c r="S59" s="82"/>
      <c r="T59" s="82"/>
      <c r="U59" s="82"/>
      <c r="V59" s="82"/>
      <c r="W59" s="82"/>
      <c r="X59" s="82"/>
      <c r="Z59" s="82"/>
    </row>
    <row r="60" spans="1:27" ht="15.5" x14ac:dyDescent="0.35">
      <c r="A60" s="82"/>
      <c r="B60" s="82"/>
      <c r="C60" s="82"/>
      <c r="D60" s="86" t="s">
        <v>100</v>
      </c>
      <c r="E60" s="82"/>
      <c r="F60" s="82"/>
      <c r="G60" s="82"/>
      <c r="H60" s="82"/>
      <c r="I60" s="82"/>
      <c r="J60" s="82"/>
      <c r="K60" s="82"/>
      <c r="L60" s="82"/>
      <c r="M60" s="82"/>
      <c r="N60" s="82"/>
      <c r="O60" s="82"/>
      <c r="P60" s="82"/>
      <c r="Q60" s="82"/>
      <c r="R60" s="82"/>
      <c r="S60" s="82"/>
      <c r="T60" s="82"/>
      <c r="U60" s="82"/>
      <c r="V60" s="82"/>
      <c r="W60" s="82"/>
      <c r="X60" s="82"/>
      <c r="Y60" s="87">
        <f>0+Z60</f>
        <v>1</v>
      </c>
      <c r="Z60" s="93" t="b">
        <v>1</v>
      </c>
      <c r="AA60" s="82">
        <f>SUM(Y60:Y61)</f>
        <v>1</v>
      </c>
    </row>
    <row r="61" spans="1:27" ht="15.5" x14ac:dyDescent="0.35">
      <c r="A61" s="82"/>
      <c r="B61" s="82"/>
      <c r="C61" s="82"/>
      <c r="D61" s="86" t="s">
        <v>101</v>
      </c>
      <c r="E61" s="82"/>
      <c r="F61" s="82"/>
      <c r="G61" s="82"/>
      <c r="H61" s="82"/>
      <c r="I61" s="82"/>
      <c r="J61" s="82"/>
      <c r="K61" s="82"/>
      <c r="L61" s="82"/>
      <c r="M61" s="82"/>
      <c r="N61" s="82"/>
      <c r="O61" s="82"/>
      <c r="P61" s="82"/>
      <c r="Q61" s="82"/>
      <c r="R61" s="82"/>
      <c r="S61" s="82"/>
      <c r="T61" s="82"/>
      <c r="U61" s="82"/>
      <c r="V61" s="82"/>
      <c r="W61" s="82"/>
      <c r="X61" s="82"/>
      <c r="Y61" s="87">
        <f>0+Z61</f>
        <v>0</v>
      </c>
      <c r="Z61" s="93" t="b">
        <v>0</v>
      </c>
      <c r="AA61" s="82">
        <f>AA60</f>
        <v>1</v>
      </c>
    </row>
    <row r="62" spans="1:27" ht="15.5" x14ac:dyDescent="0.35">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93"/>
    </row>
    <row r="63" spans="1:27" ht="15.5" x14ac:dyDescent="0.35">
      <c r="A63" s="82"/>
      <c r="B63" s="82" t="str">
        <f>IF(Z60=TRUE,"Please give details",IF(Z61=TRUE,"Please explain","Please give details"))</f>
        <v>Please give details</v>
      </c>
      <c r="C63" s="82"/>
      <c r="D63" s="82"/>
      <c r="E63" s="82"/>
      <c r="F63" s="82"/>
      <c r="G63" s="82"/>
      <c r="H63" s="82"/>
      <c r="I63" s="82"/>
      <c r="J63" s="82"/>
      <c r="K63" s="82"/>
      <c r="L63" s="82"/>
      <c r="M63" s="82"/>
      <c r="N63" s="82"/>
      <c r="O63" s="82"/>
      <c r="P63" s="82"/>
      <c r="Q63" s="82"/>
      <c r="R63" s="82"/>
      <c r="S63" s="82"/>
      <c r="T63" s="82"/>
      <c r="U63" s="82"/>
      <c r="V63" s="82"/>
      <c r="W63" s="82"/>
      <c r="X63" s="82"/>
      <c r="Y63" s="82"/>
      <c r="Z63" s="93"/>
    </row>
    <row r="64" spans="1:27" ht="15.5" x14ac:dyDescent="0.35">
      <c r="A64" s="82"/>
      <c r="B64" s="144" t="s">
        <v>243</v>
      </c>
      <c r="C64" s="145"/>
      <c r="D64" s="145"/>
      <c r="E64" s="145"/>
      <c r="F64" s="145"/>
      <c r="G64" s="145"/>
      <c r="H64" s="145"/>
      <c r="I64" s="145"/>
      <c r="J64" s="145"/>
      <c r="K64" s="145"/>
      <c r="L64" s="146"/>
      <c r="M64" s="82"/>
      <c r="N64" s="82"/>
      <c r="O64" s="82"/>
      <c r="P64" s="82"/>
      <c r="Q64" s="82"/>
      <c r="R64" s="82"/>
      <c r="S64" s="82"/>
      <c r="T64" s="82"/>
      <c r="U64" s="82"/>
      <c r="V64" s="82"/>
      <c r="W64" s="82"/>
      <c r="X64" s="82"/>
      <c r="Y64" s="82"/>
      <c r="Z64" s="93"/>
    </row>
    <row r="65" spans="1:27" ht="15.5" x14ac:dyDescent="0.35">
      <c r="A65" s="82"/>
      <c r="B65" s="147"/>
      <c r="C65" s="148"/>
      <c r="D65" s="148"/>
      <c r="E65" s="148"/>
      <c r="F65" s="148"/>
      <c r="G65" s="148"/>
      <c r="H65" s="148"/>
      <c r="I65" s="148"/>
      <c r="J65" s="148"/>
      <c r="K65" s="148"/>
      <c r="L65" s="149"/>
      <c r="M65" s="82"/>
      <c r="N65" s="82"/>
      <c r="O65" s="82"/>
      <c r="P65" s="82"/>
      <c r="Q65" s="82"/>
      <c r="R65" s="82"/>
      <c r="S65" s="82"/>
      <c r="T65" s="82"/>
      <c r="U65" s="82"/>
      <c r="V65" s="82"/>
      <c r="W65" s="82"/>
      <c r="X65" s="82"/>
      <c r="Y65" s="82"/>
      <c r="Z65" s="93"/>
    </row>
    <row r="66" spans="1:27" ht="15.5" x14ac:dyDescent="0.35">
      <c r="A66" s="82"/>
      <c r="B66" s="147"/>
      <c r="C66" s="148"/>
      <c r="D66" s="148"/>
      <c r="E66" s="148"/>
      <c r="F66" s="148"/>
      <c r="G66" s="148"/>
      <c r="H66" s="148"/>
      <c r="I66" s="148"/>
      <c r="J66" s="148"/>
      <c r="K66" s="148"/>
      <c r="L66" s="149"/>
      <c r="M66" s="82"/>
      <c r="N66" s="82"/>
      <c r="O66" s="82"/>
      <c r="P66" s="82"/>
      <c r="Q66" s="82"/>
      <c r="R66" s="82"/>
      <c r="S66" s="82"/>
      <c r="T66" s="82"/>
      <c r="U66" s="82"/>
      <c r="V66" s="82"/>
      <c r="W66" s="82"/>
      <c r="X66" s="82"/>
      <c r="Y66" s="82"/>
      <c r="Z66" s="93"/>
    </row>
    <row r="67" spans="1:27" ht="15.5" x14ac:dyDescent="0.35">
      <c r="A67" s="82"/>
      <c r="B67" s="150"/>
      <c r="C67" s="151"/>
      <c r="D67" s="151"/>
      <c r="E67" s="151"/>
      <c r="F67" s="151"/>
      <c r="G67" s="151"/>
      <c r="H67" s="151"/>
      <c r="I67" s="151"/>
      <c r="J67" s="151"/>
      <c r="K67" s="151"/>
      <c r="L67" s="152"/>
      <c r="M67" s="82"/>
      <c r="N67" s="82"/>
      <c r="O67" s="82"/>
      <c r="P67" s="82"/>
      <c r="Q67" s="82"/>
      <c r="R67" s="82"/>
      <c r="S67" s="82"/>
      <c r="T67" s="82"/>
      <c r="U67" s="82"/>
      <c r="V67" s="82"/>
      <c r="W67" s="82"/>
      <c r="X67" s="82"/>
      <c r="Y67" s="82"/>
      <c r="Z67" s="93"/>
    </row>
    <row r="68" spans="1:27" ht="15.5" x14ac:dyDescent="0.35">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93"/>
    </row>
    <row r="69" spans="1:27" ht="15.5" x14ac:dyDescent="0.35">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93"/>
    </row>
    <row r="70" spans="1:27" ht="15.5" x14ac:dyDescent="0.35">
      <c r="A70" s="82"/>
      <c r="B70" s="83" t="s">
        <v>102</v>
      </c>
      <c r="C70" s="82"/>
      <c r="D70" s="82"/>
      <c r="E70" s="82"/>
      <c r="F70" s="82"/>
      <c r="G70" s="82"/>
      <c r="H70" s="82"/>
      <c r="I70" s="82"/>
      <c r="J70" s="82"/>
      <c r="K70" s="82"/>
      <c r="L70" s="82"/>
      <c r="M70" s="82"/>
      <c r="N70" s="82"/>
      <c r="O70" s="82"/>
      <c r="P70" s="82"/>
      <c r="Q70" s="82"/>
      <c r="R70" s="82"/>
      <c r="S70" s="82"/>
      <c r="T70" s="82"/>
      <c r="U70" s="82"/>
      <c r="V70" s="82"/>
      <c r="W70" s="82"/>
      <c r="X70" s="82"/>
      <c r="Y70" s="82"/>
      <c r="Z70" s="93"/>
    </row>
    <row r="71" spans="1:27" ht="15.5" x14ac:dyDescent="0.35">
      <c r="A71" s="82"/>
      <c r="B71" s="84" t="s">
        <v>103</v>
      </c>
      <c r="C71" s="82"/>
      <c r="D71" s="82"/>
      <c r="E71" s="82"/>
      <c r="F71" s="82"/>
      <c r="G71" s="82"/>
      <c r="H71" s="82"/>
      <c r="I71" s="82"/>
      <c r="J71" s="82"/>
      <c r="K71" s="82"/>
      <c r="L71" s="82"/>
      <c r="M71" s="82"/>
      <c r="N71" s="82"/>
      <c r="O71" s="82"/>
      <c r="P71" s="82"/>
      <c r="Q71" s="82"/>
      <c r="R71" s="82"/>
      <c r="S71" s="82"/>
      <c r="T71" s="82"/>
      <c r="U71" s="82"/>
      <c r="V71" s="82"/>
      <c r="W71" s="82"/>
      <c r="X71" s="82"/>
      <c r="Y71" s="82"/>
      <c r="Z71" s="93"/>
    </row>
    <row r="72" spans="1:27" ht="15.5" x14ac:dyDescent="0.35">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93"/>
    </row>
    <row r="73" spans="1:27" ht="15.5" x14ac:dyDescent="0.35">
      <c r="A73" s="82"/>
      <c r="B73" s="82"/>
      <c r="C73" s="82"/>
      <c r="D73" s="86" t="s">
        <v>100</v>
      </c>
      <c r="E73" s="82"/>
      <c r="F73" s="82"/>
      <c r="G73" s="82"/>
      <c r="H73" s="82"/>
      <c r="I73" s="82"/>
      <c r="J73" s="82"/>
      <c r="K73" s="82"/>
      <c r="L73" s="82"/>
      <c r="M73" s="82"/>
      <c r="N73" s="82"/>
      <c r="O73" s="82"/>
      <c r="P73" s="82"/>
      <c r="Q73" s="82"/>
      <c r="R73" s="82"/>
      <c r="S73" s="82"/>
      <c r="T73" s="82"/>
      <c r="U73" s="82"/>
      <c r="V73" s="82"/>
      <c r="W73" s="82"/>
      <c r="X73" s="82"/>
      <c r="Y73" s="87">
        <f t="shared" ref="Y73:Y74" si="0">0+Z73</f>
        <v>1</v>
      </c>
      <c r="Z73" s="93" t="b">
        <v>1</v>
      </c>
      <c r="AA73" s="82">
        <f>SUM(Y73:Y74)</f>
        <v>1</v>
      </c>
    </row>
    <row r="74" spans="1:27" ht="15.5" x14ac:dyDescent="0.35">
      <c r="A74" s="82"/>
      <c r="B74" s="82"/>
      <c r="C74" s="82"/>
      <c r="D74" s="86" t="s">
        <v>101</v>
      </c>
      <c r="E74" s="82"/>
      <c r="F74" s="82"/>
      <c r="G74" s="82"/>
      <c r="H74" s="82"/>
      <c r="I74" s="82"/>
      <c r="J74" s="82"/>
      <c r="K74" s="82"/>
      <c r="L74" s="82"/>
      <c r="M74" s="82"/>
      <c r="N74" s="82"/>
      <c r="O74" s="82"/>
      <c r="P74" s="82"/>
      <c r="Q74" s="82"/>
      <c r="R74" s="82"/>
      <c r="S74" s="82"/>
      <c r="T74" s="82"/>
      <c r="U74" s="82"/>
      <c r="V74" s="82"/>
      <c r="W74" s="82"/>
      <c r="X74" s="82"/>
      <c r="Y74" s="87">
        <f t="shared" si="0"/>
        <v>0</v>
      </c>
      <c r="Z74" s="93" t="b">
        <v>0</v>
      </c>
      <c r="AA74" s="82">
        <f>AA73</f>
        <v>1</v>
      </c>
    </row>
    <row r="75" spans="1:27" ht="15.5" x14ac:dyDescent="0.35">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93"/>
    </row>
    <row r="76" spans="1:27" ht="15.5" x14ac:dyDescent="0.35">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93"/>
    </row>
    <row r="77" spans="1:27" ht="15.5" x14ac:dyDescent="0.35">
      <c r="A77" s="82"/>
      <c r="B77" s="83" t="s">
        <v>104</v>
      </c>
      <c r="C77" s="82"/>
      <c r="D77" s="82"/>
      <c r="E77" s="82"/>
      <c r="F77" s="82"/>
      <c r="G77" s="82"/>
      <c r="H77" s="82"/>
      <c r="I77" s="82"/>
      <c r="J77" s="82"/>
      <c r="K77" s="82"/>
      <c r="L77" s="82"/>
      <c r="M77" s="82"/>
      <c r="N77" s="82"/>
      <c r="O77" s="82"/>
      <c r="P77" s="82"/>
      <c r="Q77" s="82"/>
      <c r="R77" s="82"/>
      <c r="S77" s="82"/>
      <c r="T77" s="82"/>
      <c r="U77" s="82"/>
      <c r="V77" s="82"/>
      <c r="W77" s="82"/>
      <c r="X77" s="82"/>
      <c r="Y77" s="82"/>
      <c r="Z77" s="93"/>
    </row>
    <row r="78" spans="1:27" ht="15.5" x14ac:dyDescent="0.35">
      <c r="A78" s="82"/>
      <c r="B78" s="143" t="s">
        <v>105</v>
      </c>
      <c r="C78" s="143"/>
      <c r="D78" s="143"/>
      <c r="E78" s="143"/>
      <c r="F78" s="143"/>
      <c r="G78" s="143"/>
      <c r="H78" s="143"/>
      <c r="I78" s="143"/>
      <c r="J78" s="143"/>
      <c r="K78" s="143"/>
      <c r="L78" s="143"/>
      <c r="M78" s="82"/>
      <c r="N78" s="82"/>
      <c r="O78" s="82"/>
      <c r="P78" s="82"/>
      <c r="Q78" s="82"/>
      <c r="R78" s="82"/>
      <c r="S78" s="82"/>
      <c r="T78" s="82"/>
      <c r="U78" s="82"/>
      <c r="V78" s="82"/>
      <c r="W78" s="82"/>
      <c r="X78" s="82"/>
      <c r="Y78" s="82"/>
      <c r="Z78" s="93"/>
    </row>
    <row r="79" spans="1:27" ht="15.5" x14ac:dyDescent="0.35">
      <c r="A79" s="82"/>
      <c r="B79" s="143"/>
      <c r="C79" s="143"/>
      <c r="D79" s="143"/>
      <c r="E79" s="143"/>
      <c r="F79" s="143"/>
      <c r="G79" s="143"/>
      <c r="H79" s="143"/>
      <c r="I79" s="143"/>
      <c r="J79" s="143"/>
      <c r="K79" s="143"/>
      <c r="L79" s="143"/>
      <c r="M79" s="82"/>
      <c r="N79" s="82"/>
      <c r="O79" s="82"/>
      <c r="P79" s="82"/>
      <c r="Q79" s="82"/>
      <c r="R79" s="82"/>
      <c r="S79" s="82"/>
      <c r="T79" s="82"/>
      <c r="U79" s="82"/>
      <c r="V79" s="82"/>
      <c r="W79" s="82"/>
      <c r="X79" s="82"/>
      <c r="Y79" s="82"/>
      <c r="Z79" s="93"/>
    </row>
    <row r="80" spans="1:27" ht="15.5" x14ac:dyDescent="0.35">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93"/>
    </row>
    <row r="81" spans="1:27" ht="15.5" x14ac:dyDescent="0.35">
      <c r="A81" s="82"/>
      <c r="B81" s="82"/>
      <c r="C81" s="82"/>
      <c r="D81" s="86" t="s">
        <v>100</v>
      </c>
      <c r="E81" s="82"/>
      <c r="F81" s="82"/>
      <c r="G81" s="82"/>
      <c r="H81" s="82"/>
      <c r="I81" s="82"/>
      <c r="J81" s="82"/>
      <c r="K81" s="82"/>
      <c r="L81" s="82"/>
      <c r="M81" s="82"/>
      <c r="N81" s="82"/>
      <c r="O81" s="82"/>
      <c r="P81" s="82"/>
      <c r="Q81" s="82"/>
      <c r="R81" s="82"/>
      <c r="S81" s="82"/>
      <c r="T81" s="82"/>
      <c r="U81" s="82"/>
      <c r="V81" s="82"/>
      <c r="W81" s="82"/>
      <c r="X81" s="82"/>
      <c r="Y81" s="87">
        <f t="shared" ref="Y81:Y82" si="1">0+Z81</f>
        <v>0</v>
      </c>
      <c r="Z81" s="93" t="b">
        <v>0</v>
      </c>
      <c r="AA81" s="82">
        <f>SUM(Y81:Y82)</f>
        <v>1</v>
      </c>
    </row>
    <row r="82" spans="1:27" ht="15.5" x14ac:dyDescent="0.35">
      <c r="A82" s="82"/>
      <c r="B82" s="82"/>
      <c r="C82" s="82"/>
      <c r="D82" s="86" t="s">
        <v>101</v>
      </c>
      <c r="E82" s="82"/>
      <c r="F82" s="82"/>
      <c r="G82" s="82"/>
      <c r="H82" s="82"/>
      <c r="I82" s="82"/>
      <c r="J82" s="82"/>
      <c r="K82" s="82"/>
      <c r="L82" s="82"/>
      <c r="M82" s="82"/>
      <c r="N82" s="82"/>
      <c r="O82" s="82"/>
      <c r="P82" s="82"/>
      <c r="Q82" s="82"/>
      <c r="R82" s="82"/>
      <c r="S82" s="82"/>
      <c r="T82" s="82"/>
      <c r="U82" s="82"/>
      <c r="V82" s="82"/>
      <c r="W82" s="82"/>
      <c r="X82" s="82"/>
      <c r="Y82" s="87">
        <f t="shared" si="1"/>
        <v>1</v>
      </c>
      <c r="Z82" s="93" t="b">
        <v>1</v>
      </c>
      <c r="AA82" s="82">
        <f>AA81</f>
        <v>1</v>
      </c>
    </row>
    <row r="83" spans="1:27" ht="15.5" x14ac:dyDescent="0.35">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93"/>
    </row>
    <row r="84" spans="1:27" ht="15.5" x14ac:dyDescent="0.35">
      <c r="A84" s="82"/>
      <c r="B84" s="82" t="s">
        <v>106</v>
      </c>
      <c r="C84" s="82"/>
      <c r="D84" s="82"/>
      <c r="E84" s="82"/>
      <c r="F84" s="82"/>
      <c r="G84" s="82"/>
      <c r="H84" s="82"/>
      <c r="I84" s="82"/>
      <c r="J84" s="82"/>
      <c r="K84" s="82"/>
      <c r="L84" s="82"/>
      <c r="M84" s="82"/>
      <c r="N84" s="82"/>
      <c r="O84" s="82"/>
      <c r="P84" s="82"/>
      <c r="Q84" s="82"/>
      <c r="R84" s="82"/>
      <c r="S84" s="82"/>
      <c r="T84" s="82"/>
      <c r="U84" s="82"/>
      <c r="V84" s="82"/>
      <c r="W84" s="82"/>
      <c r="X84" s="82"/>
      <c r="Y84" s="82"/>
      <c r="Z84" s="93"/>
    </row>
    <row r="85" spans="1:27" ht="15.5" x14ac:dyDescent="0.35">
      <c r="A85" s="82"/>
      <c r="B85" s="144"/>
      <c r="C85" s="145"/>
      <c r="D85" s="145"/>
      <c r="E85" s="145"/>
      <c r="F85" s="145"/>
      <c r="G85" s="145"/>
      <c r="H85" s="145"/>
      <c r="I85" s="145"/>
      <c r="J85" s="145"/>
      <c r="K85" s="145"/>
      <c r="L85" s="146"/>
      <c r="M85" s="82"/>
      <c r="N85" s="82"/>
      <c r="O85" s="82"/>
      <c r="P85" s="82"/>
      <c r="Q85" s="82"/>
      <c r="R85" s="82"/>
      <c r="S85" s="82"/>
      <c r="T85" s="82"/>
      <c r="U85" s="82"/>
      <c r="V85" s="82"/>
      <c r="W85" s="82"/>
      <c r="X85" s="82"/>
      <c r="Y85" s="82"/>
      <c r="Z85" s="93"/>
    </row>
    <row r="86" spans="1:27" ht="15.5" x14ac:dyDescent="0.35">
      <c r="A86" s="82"/>
      <c r="B86" s="147"/>
      <c r="C86" s="148"/>
      <c r="D86" s="148"/>
      <c r="E86" s="148"/>
      <c r="F86" s="148"/>
      <c r="G86" s="148"/>
      <c r="H86" s="148"/>
      <c r="I86" s="148"/>
      <c r="J86" s="148"/>
      <c r="K86" s="148"/>
      <c r="L86" s="149"/>
      <c r="M86" s="82"/>
      <c r="N86" s="82"/>
      <c r="O86" s="82"/>
      <c r="P86" s="82"/>
      <c r="Q86" s="82"/>
      <c r="R86" s="82"/>
      <c r="S86" s="82"/>
      <c r="T86" s="82"/>
      <c r="U86" s="82"/>
      <c r="V86" s="82"/>
      <c r="W86" s="82"/>
      <c r="X86" s="82"/>
      <c r="Y86" s="82"/>
      <c r="Z86" s="93"/>
    </row>
    <row r="87" spans="1:27" ht="15.5" x14ac:dyDescent="0.35">
      <c r="A87" s="82"/>
      <c r="B87" s="147"/>
      <c r="C87" s="148"/>
      <c r="D87" s="148"/>
      <c r="E87" s="148"/>
      <c r="F87" s="148"/>
      <c r="G87" s="148"/>
      <c r="H87" s="148"/>
      <c r="I87" s="148"/>
      <c r="J87" s="148"/>
      <c r="K87" s="148"/>
      <c r="L87" s="149"/>
      <c r="M87" s="82"/>
      <c r="N87" s="82"/>
      <c r="O87" s="82"/>
      <c r="P87" s="82"/>
      <c r="Q87" s="82"/>
      <c r="R87" s="82"/>
      <c r="S87" s="82"/>
      <c r="T87" s="82"/>
      <c r="U87" s="82"/>
      <c r="V87" s="82"/>
      <c r="W87" s="82"/>
      <c r="X87" s="82"/>
      <c r="Y87" s="82"/>
      <c r="Z87" s="93"/>
    </row>
    <row r="88" spans="1:27" ht="15.5" x14ac:dyDescent="0.35">
      <c r="A88" s="82"/>
      <c r="B88" s="150"/>
      <c r="C88" s="151"/>
      <c r="D88" s="151"/>
      <c r="E88" s="151"/>
      <c r="F88" s="151"/>
      <c r="G88" s="151"/>
      <c r="H88" s="151"/>
      <c r="I88" s="151"/>
      <c r="J88" s="151"/>
      <c r="K88" s="151"/>
      <c r="L88" s="152"/>
      <c r="M88" s="82"/>
      <c r="N88" s="82"/>
      <c r="O88" s="82"/>
      <c r="P88" s="82"/>
      <c r="Q88" s="82"/>
      <c r="R88" s="82"/>
      <c r="S88" s="82"/>
      <c r="T88" s="82"/>
      <c r="U88" s="82"/>
      <c r="V88" s="82"/>
      <c r="W88" s="82"/>
      <c r="X88" s="82"/>
      <c r="Y88" s="82"/>
      <c r="Z88" s="93"/>
    </row>
    <row r="89" spans="1:27" ht="15.5" x14ac:dyDescent="0.35">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93"/>
    </row>
    <row r="90" spans="1:27" ht="15.5" x14ac:dyDescent="0.3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93"/>
    </row>
    <row r="91" spans="1:27" ht="15.5" x14ac:dyDescent="0.35">
      <c r="A91" s="82"/>
      <c r="B91" s="83" t="s">
        <v>107</v>
      </c>
      <c r="C91" s="82"/>
      <c r="D91" s="82"/>
      <c r="E91" s="82"/>
      <c r="F91" s="82"/>
      <c r="G91" s="82"/>
      <c r="H91" s="82"/>
      <c r="I91" s="82"/>
      <c r="J91" s="82"/>
      <c r="K91" s="82"/>
      <c r="L91" s="82"/>
      <c r="M91" s="82"/>
      <c r="N91" s="82"/>
      <c r="O91" s="82"/>
      <c r="P91" s="82"/>
      <c r="Q91" s="82"/>
      <c r="R91" s="82"/>
      <c r="S91" s="82"/>
      <c r="T91" s="82"/>
      <c r="U91" s="82"/>
      <c r="V91" s="82"/>
      <c r="W91" s="82"/>
      <c r="X91" s="82"/>
      <c r="Y91" s="82"/>
      <c r="Z91" s="93"/>
    </row>
    <row r="92" spans="1:27" ht="15" customHeight="1" x14ac:dyDescent="0.35">
      <c r="A92" s="82"/>
      <c r="B92" s="88" t="s">
        <v>108</v>
      </c>
      <c r="C92" s="89"/>
      <c r="D92" s="89"/>
      <c r="E92" s="89"/>
      <c r="F92" s="89"/>
      <c r="G92" s="89"/>
      <c r="H92" s="89"/>
      <c r="I92" s="89"/>
      <c r="J92" s="89"/>
      <c r="K92" s="89"/>
      <c r="L92" s="89"/>
      <c r="M92" s="82"/>
      <c r="N92" s="82"/>
      <c r="O92" s="82"/>
      <c r="P92" s="82"/>
      <c r="Q92" s="82"/>
      <c r="R92" s="82"/>
      <c r="S92" s="82"/>
      <c r="T92" s="82"/>
      <c r="U92" s="82"/>
      <c r="V92" s="82"/>
      <c r="W92" s="82"/>
      <c r="X92" s="82"/>
      <c r="Y92" s="82"/>
      <c r="Z92" s="93"/>
    </row>
    <row r="93" spans="1:27" ht="15.5" x14ac:dyDescent="0.35">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93"/>
    </row>
    <row r="94" spans="1:27" ht="15.5" x14ac:dyDescent="0.35">
      <c r="A94" s="82"/>
      <c r="B94" s="82"/>
      <c r="C94" s="82"/>
      <c r="D94" s="86" t="s">
        <v>109</v>
      </c>
      <c r="E94" s="82"/>
      <c r="F94" s="82"/>
      <c r="G94" s="82"/>
      <c r="H94" s="82"/>
      <c r="I94" s="82"/>
      <c r="J94" s="82"/>
      <c r="K94" s="82"/>
      <c r="L94" s="82"/>
      <c r="M94" s="82"/>
      <c r="N94" s="82"/>
      <c r="O94" s="82"/>
      <c r="P94" s="82"/>
      <c r="Q94" s="82"/>
      <c r="R94" s="82"/>
      <c r="S94" s="82"/>
      <c r="T94" s="82"/>
      <c r="U94" s="82"/>
      <c r="V94" s="82"/>
      <c r="W94" s="82"/>
      <c r="X94" s="82">
        <v>0</v>
      </c>
      <c r="Y94" s="87">
        <f t="shared" ref="Y94:Y97" si="2">0+Z94</f>
        <v>0</v>
      </c>
      <c r="Z94" s="93" t="b">
        <v>0</v>
      </c>
      <c r="AA94" s="82">
        <f>SUM(Y94:Y97)</f>
        <v>1</v>
      </c>
    </row>
    <row r="95" spans="1:27" ht="15.5" x14ac:dyDescent="0.35">
      <c r="A95" s="82"/>
      <c r="B95" s="82"/>
      <c r="C95" s="82"/>
      <c r="D95" s="86" t="s">
        <v>110</v>
      </c>
      <c r="E95" s="82"/>
      <c r="F95" s="82"/>
      <c r="G95" s="82"/>
      <c r="H95" s="82"/>
      <c r="I95" s="82"/>
      <c r="J95" s="82"/>
      <c r="K95" s="82"/>
      <c r="L95" s="82"/>
      <c r="M95" s="82"/>
      <c r="N95" s="82"/>
      <c r="O95" s="82"/>
      <c r="P95" s="82"/>
      <c r="Q95" s="82"/>
      <c r="R95" s="82"/>
      <c r="S95" s="82"/>
      <c r="T95" s="82"/>
      <c r="U95" s="82"/>
      <c r="V95" s="82"/>
      <c r="W95" s="82"/>
      <c r="X95" s="82">
        <f t="shared" ref="X95:X97" si="3">0+Z95</f>
        <v>1</v>
      </c>
      <c r="Y95" s="87">
        <f t="shared" si="2"/>
        <v>1</v>
      </c>
      <c r="Z95" s="93" t="b">
        <v>1</v>
      </c>
      <c r="AA95" s="82">
        <f>AA94</f>
        <v>1</v>
      </c>
    </row>
    <row r="96" spans="1:27" ht="15.5" x14ac:dyDescent="0.35">
      <c r="A96" s="82"/>
      <c r="B96" s="82"/>
      <c r="C96" s="82"/>
      <c r="D96" s="86" t="s">
        <v>111</v>
      </c>
      <c r="E96" s="82"/>
      <c r="F96" s="82"/>
      <c r="G96" s="82"/>
      <c r="H96" s="82"/>
      <c r="I96" s="82"/>
      <c r="J96" s="82"/>
      <c r="K96" s="82"/>
      <c r="L96" s="82"/>
      <c r="M96" s="82"/>
      <c r="N96" s="82"/>
      <c r="O96" s="82"/>
      <c r="P96" s="82"/>
      <c r="Q96" s="82"/>
      <c r="R96" s="82"/>
      <c r="S96" s="82"/>
      <c r="T96" s="82"/>
      <c r="U96" s="82"/>
      <c r="V96" s="82"/>
      <c r="W96" s="82"/>
      <c r="X96" s="82">
        <f t="shared" si="3"/>
        <v>0</v>
      </c>
      <c r="Y96" s="87">
        <f t="shared" si="2"/>
        <v>0</v>
      </c>
      <c r="Z96" s="93" t="b">
        <v>0</v>
      </c>
      <c r="AA96" s="82">
        <f t="shared" ref="AA96:AA97" si="4">AA95</f>
        <v>1</v>
      </c>
    </row>
    <row r="97" spans="1:27" ht="15.5" x14ac:dyDescent="0.35">
      <c r="A97" s="82"/>
      <c r="B97" s="82"/>
      <c r="C97" s="82"/>
      <c r="D97" s="86" t="s">
        <v>112</v>
      </c>
      <c r="E97" s="82"/>
      <c r="F97" s="82"/>
      <c r="G97" s="82"/>
      <c r="H97" s="82"/>
      <c r="I97" s="82"/>
      <c r="J97" s="82"/>
      <c r="K97" s="82"/>
      <c r="L97" s="82"/>
      <c r="M97" s="82"/>
      <c r="N97" s="82"/>
      <c r="O97" s="82"/>
      <c r="P97" s="82"/>
      <c r="Q97" s="82"/>
      <c r="R97" s="82"/>
      <c r="S97" s="82"/>
      <c r="T97" s="82"/>
      <c r="U97" s="82"/>
      <c r="V97" s="82"/>
      <c r="W97" s="82"/>
      <c r="X97" s="82">
        <f t="shared" si="3"/>
        <v>0</v>
      </c>
      <c r="Y97" s="87">
        <f t="shared" si="2"/>
        <v>0</v>
      </c>
      <c r="Z97" s="93" t="b">
        <v>0</v>
      </c>
      <c r="AA97" s="82">
        <f t="shared" si="4"/>
        <v>1</v>
      </c>
    </row>
    <row r="98" spans="1:27" ht="15.5" x14ac:dyDescent="0.35">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93"/>
    </row>
    <row r="99" spans="1:27" ht="15.5" x14ac:dyDescent="0.35">
      <c r="A99" s="82"/>
      <c r="B99" s="84" t="str">
        <f>IF(Z97=TRUE,"","Are you working towards obtaining a higher level of accreditation?")</f>
        <v>Are you working towards obtaining a higher level of accreditation?</v>
      </c>
      <c r="C99" s="82"/>
      <c r="D99" s="82"/>
      <c r="E99" s="82"/>
      <c r="F99" s="82"/>
      <c r="G99" s="82"/>
      <c r="H99" s="82"/>
      <c r="I99" s="82"/>
      <c r="J99" s="82"/>
      <c r="K99" s="82"/>
      <c r="L99" s="82"/>
      <c r="M99" s="82"/>
      <c r="N99" s="82"/>
      <c r="O99" s="82"/>
      <c r="P99" s="82"/>
      <c r="Q99" s="82"/>
      <c r="R99" s="82"/>
      <c r="S99" s="82"/>
      <c r="T99" s="82"/>
      <c r="U99" s="82"/>
      <c r="V99" s="82"/>
      <c r="W99" s="82"/>
      <c r="X99" s="82"/>
      <c r="Y99" s="82"/>
      <c r="Z99" s="93"/>
    </row>
    <row r="100" spans="1:27" ht="15.5" x14ac:dyDescent="0.35">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93"/>
    </row>
    <row r="101" spans="1:27" ht="15.5" x14ac:dyDescent="0.35">
      <c r="A101" s="82"/>
      <c r="B101" s="82"/>
      <c r="C101" s="82"/>
      <c r="D101" s="86" t="str">
        <f>IF($B$99="","","Yes")</f>
        <v>Yes</v>
      </c>
      <c r="E101" s="82"/>
      <c r="F101" s="82"/>
      <c r="G101" s="82"/>
      <c r="H101" s="82"/>
      <c r="I101" s="82"/>
      <c r="J101" s="82"/>
      <c r="K101" s="82"/>
      <c r="L101" s="82"/>
      <c r="M101" s="82"/>
      <c r="N101" s="82"/>
      <c r="O101" s="82"/>
      <c r="P101" s="82"/>
      <c r="Q101" s="82"/>
      <c r="R101" s="82"/>
      <c r="S101" s="82"/>
      <c r="T101" s="82"/>
      <c r="U101" s="82"/>
      <c r="V101" s="82"/>
      <c r="W101" s="82"/>
      <c r="X101" s="82"/>
      <c r="Y101" s="87">
        <f t="shared" ref="Y101:Y102" si="5">0+Z101</f>
        <v>0</v>
      </c>
      <c r="Z101" s="93" t="b">
        <v>0</v>
      </c>
      <c r="AA101" s="82">
        <f>SUM(Y101:Y102)</f>
        <v>1</v>
      </c>
    </row>
    <row r="102" spans="1:27" ht="15.5" x14ac:dyDescent="0.35">
      <c r="A102" s="82"/>
      <c r="B102" s="82"/>
      <c r="C102" s="82"/>
      <c r="D102" s="86" t="str">
        <f>IF($B$99="","","No")</f>
        <v>No</v>
      </c>
      <c r="E102" s="82"/>
      <c r="F102" s="82"/>
      <c r="G102" s="82"/>
      <c r="H102" s="82"/>
      <c r="I102" s="82"/>
      <c r="J102" s="82"/>
      <c r="K102" s="82"/>
      <c r="L102" s="82"/>
      <c r="M102" s="82"/>
      <c r="N102" s="82"/>
      <c r="O102" s="82"/>
      <c r="P102" s="82"/>
      <c r="Q102" s="82"/>
      <c r="R102" s="82"/>
      <c r="S102" s="82"/>
      <c r="T102" s="82"/>
      <c r="U102" s="82"/>
      <c r="V102" s="82"/>
      <c r="W102" s="82"/>
      <c r="X102" s="82"/>
      <c r="Y102" s="87">
        <f t="shared" si="5"/>
        <v>1</v>
      </c>
      <c r="Z102" s="93" t="b">
        <v>1</v>
      </c>
      <c r="AA102" s="82">
        <f>AA101</f>
        <v>1</v>
      </c>
    </row>
    <row r="103" spans="1:27" ht="15.5" x14ac:dyDescent="0.35">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7"/>
      <c r="Z103" s="93"/>
    </row>
    <row r="104" spans="1:27" ht="15.5" x14ac:dyDescent="0.35">
      <c r="A104" s="82"/>
      <c r="B104" s="88" t="s">
        <v>113</v>
      </c>
      <c r="C104" s="89"/>
      <c r="D104" s="89"/>
      <c r="E104" s="89"/>
      <c r="F104" s="89"/>
      <c r="G104" s="89"/>
      <c r="H104" s="89"/>
      <c r="I104" s="89"/>
      <c r="J104" s="89"/>
      <c r="K104" s="89"/>
      <c r="L104" s="89"/>
      <c r="M104" s="82"/>
      <c r="N104" s="82"/>
      <c r="O104" s="82"/>
      <c r="P104" s="82"/>
      <c r="Q104" s="82"/>
      <c r="R104" s="82"/>
      <c r="S104" s="82"/>
      <c r="T104" s="82"/>
      <c r="U104" s="82"/>
      <c r="V104" s="82"/>
      <c r="W104" s="82"/>
      <c r="X104" s="82"/>
      <c r="Y104" s="82"/>
      <c r="Z104" s="93"/>
    </row>
    <row r="105" spans="1:27" ht="15.5" x14ac:dyDescent="0.35">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93"/>
    </row>
    <row r="106" spans="1:27" ht="15.5" x14ac:dyDescent="0.35">
      <c r="A106" s="82"/>
      <c r="B106" s="82"/>
      <c r="C106" s="82"/>
      <c r="D106" s="86" t="s">
        <v>114</v>
      </c>
      <c r="E106" s="82"/>
      <c r="F106" s="82"/>
      <c r="G106" s="82"/>
      <c r="H106" s="82"/>
      <c r="I106" s="82"/>
      <c r="J106" s="82"/>
      <c r="K106" s="82"/>
      <c r="L106" s="82"/>
      <c r="M106" s="82"/>
      <c r="N106" s="82"/>
      <c r="O106" s="82"/>
      <c r="P106" s="82"/>
      <c r="Q106" s="82"/>
      <c r="R106" s="82"/>
      <c r="S106" s="82"/>
      <c r="T106" s="82"/>
      <c r="U106" s="82"/>
      <c r="V106" s="82"/>
      <c r="W106" s="82"/>
      <c r="X106" s="82">
        <f>0+Z106</f>
        <v>1</v>
      </c>
      <c r="Y106" s="87">
        <f t="shared" ref="Y106:Y109" si="6">0+Z106</f>
        <v>1</v>
      </c>
      <c r="Z106" s="93" t="b">
        <v>1</v>
      </c>
    </row>
    <row r="107" spans="1:27" ht="32.25" customHeight="1" x14ac:dyDescent="0.35">
      <c r="A107" s="82"/>
      <c r="B107" s="82"/>
      <c r="C107" s="82"/>
      <c r="D107" s="174" t="s">
        <v>115</v>
      </c>
      <c r="E107" s="174"/>
      <c r="F107" s="174"/>
      <c r="G107" s="174"/>
      <c r="H107" s="174"/>
      <c r="I107" s="174"/>
      <c r="J107" s="174"/>
      <c r="K107" s="174"/>
      <c r="L107" s="174"/>
      <c r="M107" s="82"/>
      <c r="N107" s="82"/>
      <c r="O107" s="82"/>
      <c r="P107" s="82"/>
      <c r="Q107" s="82"/>
      <c r="R107" s="82"/>
      <c r="S107" s="82"/>
      <c r="T107" s="82"/>
      <c r="U107" s="82"/>
      <c r="V107" s="82"/>
      <c r="W107" s="82"/>
      <c r="X107" s="82">
        <f t="shared" ref="X107:X109" si="7">0+Z107</f>
        <v>0</v>
      </c>
      <c r="Y107" s="87">
        <f t="shared" si="6"/>
        <v>0</v>
      </c>
      <c r="Z107" s="93" t="b">
        <v>0</v>
      </c>
    </row>
    <row r="108" spans="1:27" ht="32.25" customHeight="1" x14ac:dyDescent="0.35">
      <c r="A108" s="82"/>
      <c r="B108" s="82"/>
      <c r="C108" s="82"/>
      <c r="D108" s="155" t="s">
        <v>116</v>
      </c>
      <c r="E108" s="155"/>
      <c r="F108" s="155"/>
      <c r="G108" s="155"/>
      <c r="H108" s="155"/>
      <c r="I108" s="155"/>
      <c r="J108" s="155"/>
      <c r="K108" s="155"/>
      <c r="L108" s="155"/>
      <c r="M108" s="82"/>
      <c r="N108" s="82"/>
      <c r="O108" s="82"/>
      <c r="P108" s="82"/>
      <c r="Q108" s="82"/>
      <c r="R108" s="82"/>
      <c r="S108" s="82"/>
      <c r="T108" s="82"/>
      <c r="U108" s="82"/>
      <c r="V108" s="82"/>
      <c r="W108" s="82"/>
      <c r="X108" s="82">
        <f t="shared" si="7"/>
        <v>0</v>
      </c>
      <c r="Y108" s="87">
        <f t="shared" si="6"/>
        <v>0</v>
      </c>
      <c r="Z108" s="93" t="b">
        <v>0</v>
      </c>
    </row>
    <row r="109" spans="1:27" ht="15.5" x14ac:dyDescent="0.35">
      <c r="A109" s="82"/>
      <c r="B109" s="82"/>
      <c r="C109" s="82"/>
      <c r="D109" s="82" t="s">
        <v>117</v>
      </c>
      <c r="E109" s="82"/>
      <c r="F109" s="82"/>
      <c r="G109" s="82"/>
      <c r="H109" s="82"/>
      <c r="I109" s="82"/>
      <c r="J109" s="82"/>
      <c r="K109" s="82"/>
      <c r="L109" s="82"/>
      <c r="M109" s="82"/>
      <c r="N109" s="82"/>
      <c r="O109" s="82"/>
      <c r="P109" s="82"/>
      <c r="Q109" s="82"/>
      <c r="R109" s="82"/>
      <c r="S109" s="82"/>
      <c r="T109" s="82"/>
      <c r="U109" s="82"/>
      <c r="V109" s="82"/>
      <c r="W109" s="82"/>
      <c r="X109" s="82">
        <f t="shared" si="7"/>
        <v>0</v>
      </c>
      <c r="Y109" s="87">
        <f t="shared" si="6"/>
        <v>0</v>
      </c>
      <c r="Z109" s="93" t="b">
        <v>0</v>
      </c>
    </row>
    <row r="110" spans="1:27" ht="15.5" x14ac:dyDescent="0.35">
      <c r="A110" s="82"/>
      <c r="B110" s="82"/>
      <c r="C110" s="82"/>
      <c r="D110" s="82"/>
      <c r="E110" s="82" t="str">
        <f>IF(Z109=TRUE,"Have you completed the Disability Smart Self-assessment?","")</f>
        <v/>
      </c>
      <c r="F110" s="82"/>
      <c r="G110" s="82"/>
      <c r="H110" s="82"/>
      <c r="I110" s="82"/>
      <c r="J110" s="82"/>
      <c r="K110" s="82"/>
      <c r="L110" s="82"/>
      <c r="M110" s="82"/>
      <c r="N110" s="82"/>
      <c r="O110" s="82"/>
      <c r="P110" s="82"/>
      <c r="Q110" s="82"/>
      <c r="R110" s="82"/>
      <c r="S110" s="82"/>
      <c r="T110" s="82"/>
      <c r="U110" s="82"/>
      <c r="V110" s="82"/>
      <c r="W110" s="82"/>
      <c r="X110" s="82"/>
      <c r="Y110" s="87"/>
      <c r="Z110" s="93"/>
    </row>
    <row r="111" spans="1:27" ht="15.5" x14ac:dyDescent="0.35">
      <c r="A111" s="82"/>
      <c r="B111" s="82"/>
      <c r="E111" s="82"/>
      <c r="F111" s="86" t="str">
        <f>IF($Z$109=FALSE,"","Yes")</f>
        <v/>
      </c>
      <c r="G111" s="82"/>
      <c r="H111" s="82"/>
      <c r="I111" s="82"/>
      <c r="J111" s="82"/>
      <c r="K111" s="82"/>
      <c r="L111" s="82"/>
      <c r="M111" s="82"/>
      <c r="N111" s="82"/>
      <c r="O111" s="82"/>
      <c r="P111" s="82"/>
      <c r="Q111" s="82"/>
      <c r="R111" s="82"/>
      <c r="S111" s="82"/>
      <c r="T111" s="82"/>
      <c r="U111" s="82"/>
      <c r="V111" s="82"/>
      <c r="W111" s="82"/>
      <c r="X111" s="82"/>
      <c r="Y111" s="87">
        <f t="shared" ref="Y111:Y112" si="8">0+Z111</f>
        <v>0</v>
      </c>
      <c r="Z111" s="93" t="b">
        <v>0</v>
      </c>
      <c r="AA111" s="82">
        <f>SUM(Y111:Y112)</f>
        <v>0</v>
      </c>
    </row>
    <row r="112" spans="1:27" ht="15.5" x14ac:dyDescent="0.35">
      <c r="A112" s="82"/>
      <c r="B112" s="82"/>
      <c r="E112" s="82"/>
      <c r="F112" s="86" t="str">
        <f>IF($Z$109=FALSE,"","No")</f>
        <v/>
      </c>
      <c r="G112" s="82"/>
      <c r="H112" s="82"/>
      <c r="I112" s="82"/>
      <c r="J112" s="82"/>
      <c r="K112" s="82"/>
      <c r="L112" s="82"/>
      <c r="M112" s="82"/>
      <c r="N112" s="82"/>
      <c r="O112" s="82"/>
      <c r="P112" s="82"/>
      <c r="Q112" s="82"/>
      <c r="R112" s="82"/>
      <c r="S112" s="82"/>
      <c r="T112" s="82"/>
      <c r="U112" s="82"/>
      <c r="V112" s="82"/>
      <c r="W112" s="82"/>
      <c r="X112" s="82"/>
      <c r="Y112" s="87">
        <f t="shared" si="8"/>
        <v>0</v>
      </c>
      <c r="Z112" s="93" t="b">
        <v>0</v>
      </c>
      <c r="AA112" s="82">
        <f>AA111</f>
        <v>0</v>
      </c>
    </row>
    <row r="113" spans="1:27" ht="15.5" x14ac:dyDescent="0.35">
      <c r="A113" s="82"/>
      <c r="B113" s="83"/>
      <c r="C113" s="82"/>
      <c r="D113" s="82"/>
      <c r="P113" s="82"/>
      <c r="Q113" s="82"/>
      <c r="R113" s="82"/>
      <c r="S113" s="82"/>
      <c r="T113" s="82"/>
      <c r="U113" s="82"/>
      <c r="V113" s="82"/>
      <c r="W113" s="82"/>
      <c r="X113" s="82"/>
      <c r="Y113" s="82"/>
      <c r="Z113" s="93"/>
    </row>
    <row r="114" spans="1:27" ht="15.5" x14ac:dyDescent="0.35">
      <c r="A114" s="82"/>
      <c r="B114" s="83"/>
      <c r="C114" s="82"/>
      <c r="D114" s="82"/>
      <c r="P114" s="82"/>
      <c r="Q114" s="82"/>
      <c r="R114" s="82"/>
      <c r="S114" s="82"/>
      <c r="T114" s="82"/>
      <c r="U114" s="82"/>
      <c r="V114" s="82"/>
      <c r="W114" s="82"/>
      <c r="X114" s="82"/>
      <c r="Y114" s="82"/>
      <c r="Z114" s="93"/>
    </row>
    <row r="115" spans="1:27" ht="15.5" x14ac:dyDescent="0.35">
      <c r="A115" s="82"/>
      <c r="B115" s="83" t="s">
        <v>118</v>
      </c>
      <c r="C115" s="82"/>
      <c r="D115" s="82"/>
      <c r="P115" s="82"/>
      <c r="Q115" s="82"/>
      <c r="R115" s="82"/>
      <c r="S115" s="82"/>
      <c r="T115" s="82"/>
      <c r="U115" s="82"/>
      <c r="V115" s="82"/>
      <c r="W115" s="82"/>
      <c r="X115" s="82"/>
      <c r="Y115" s="82"/>
      <c r="Z115" s="93"/>
    </row>
    <row r="116" spans="1:27" ht="15.5" x14ac:dyDescent="0.35">
      <c r="A116" s="82"/>
      <c r="B116" s="143" t="s">
        <v>119</v>
      </c>
      <c r="C116" s="143"/>
      <c r="D116" s="143"/>
      <c r="E116" s="143"/>
      <c r="F116" s="143"/>
      <c r="G116" s="143"/>
      <c r="H116" s="143"/>
      <c r="I116" s="143"/>
      <c r="J116" s="143"/>
      <c r="K116" s="143"/>
      <c r="L116" s="143"/>
      <c r="M116" s="82"/>
      <c r="N116" s="82"/>
      <c r="O116" s="82"/>
      <c r="P116" s="82"/>
      <c r="Q116" s="82"/>
      <c r="R116" s="82"/>
      <c r="S116" s="82"/>
      <c r="T116" s="82"/>
      <c r="U116" s="82"/>
      <c r="V116" s="82"/>
      <c r="W116" s="82"/>
      <c r="X116" s="82"/>
      <c r="Y116" s="82"/>
      <c r="Z116" s="93"/>
    </row>
    <row r="117" spans="1:27" ht="15.5" x14ac:dyDescent="0.35">
      <c r="A117" s="82"/>
      <c r="B117" s="143"/>
      <c r="C117" s="143"/>
      <c r="D117" s="143"/>
      <c r="E117" s="143"/>
      <c r="F117" s="143"/>
      <c r="G117" s="143"/>
      <c r="H117" s="143"/>
      <c r="I117" s="143"/>
      <c r="J117" s="143"/>
      <c r="K117" s="143"/>
      <c r="L117" s="143"/>
      <c r="M117" s="82"/>
      <c r="N117" s="82"/>
      <c r="O117" s="82"/>
      <c r="P117" s="82"/>
      <c r="Q117" s="82"/>
      <c r="R117" s="82"/>
      <c r="S117" s="82"/>
      <c r="T117" s="82"/>
      <c r="U117" s="82"/>
      <c r="V117" s="82"/>
      <c r="W117" s="82"/>
      <c r="X117" s="82"/>
      <c r="Y117" s="82"/>
      <c r="Z117" s="93"/>
    </row>
    <row r="118" spans="1:27" ht="15.5" x14ac:dyDescent="0.35">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93"/>
    </row>
    <row r="119" spans="1:27" ht="15.5" x14ac:dyDescent="0.35">
      <c r="A119" s="82"/>
      <c r="B119" s="82"/>
      <c r="C119" s="82"/>
      <c r="D119" s="86" t="s">
        <v>100</v>
      </c>
      <c r="E119" s="82"/>
      <c r="F119" s="82"/>
      <c r="G119" s="82"/>
      <c r="H119" s="82"/>
      <c r="I119" s="82"/>
      <c r="J119" s="82"/>
      <c r="K119" s="82"/>
      <c r="L119" s="82"/>
      <c r="M119" s="82"/>
      <c r="N119" s="82"/>
      <c r="O119" s="82"/>
      <c r="P119" s="82"/>
      <c r="Q119" s="82"/>
      <c r="R119" s="82"/>
      <c r="S119" s="82"/>
      <c r="T119" s="82"/>
      <c r="U119" s="82"/>
      <c r="V119" s="82"/>
      <c r="W119" s="82"/>
      <c r="X119" s="82"/>
      <c r="Y119" s="87">
        <f t="shared" ref="Y119:Y120" si="9">0+Z119</f>
        <v>1</v>
      </c>
      <c r="Z119" s="93" t="b">
        <v>1</v>
      </c>
      <c r="AA119" s="82">
        <f>SUM(Y119:Y120)</f>
        <v>1</v>
      </c>
    </row>
    <row r="120" spans="1:27" ht="15.5" x14ac:dyDescent="0.35">
      <c r="A120" s="82"/>
      <c r="B120" s="82"/>
      <c r="C120" s="82"/>
      <c r="D120" s="86" t="s">
        <v>101</v>
      </c>
      <c r="E120" s="82"/>
      <c r="F120" s="82"/>
      <c r="G120" s="82"/>
      <c r="H120" s="82"/>
      <c r="I120" s="82"/>
      <c r="J120" s="82"/>
      <c r="K120" s="82"/>
      <c r="L120" s="82"/>
      <c r="M120" s="82"/>
      <c r="N120" s="82"/>
      <c r="O120" s="82"/>
      <c r="P120" s="82"/>
      <c r="Q120" s="82"/>
      <c r="R120" s="82"/>
      <c r="S120" s="82"/>
      <c r="T120" s="82"/>
      <c r="U120" s="82"/>
      <c r="V120" s="82"/>
      <c r="W120" s="82"/>
      <c r="X120" s="82"/>
      <c r="Y120" s="87">
        <f t="shared" si="9"/>
        <v>0</v>
      </c>
      <c r="Z120" s="93" t="b">
        <v>0</v>
      </c>
      <c r="AA120" s="82">
        <f>AA119</f>
        <v>1</v>
      </c>
    </row>
    <row r="121" spans="1:27" ht="15.5" x14ac:dyDescent="0.35">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93"/>
    </row>
    <row r="122" spans="1:27" ht="15.5" x14ac:dyDescent="0.35">
      <c r="A122" s="82"/>
      <c r="B122" s="143" t="s">
        <v>120</v>
      </c>
      <c r="C122" s="143"/>
      <c r="D122" s="143"/>
      <c r="E122" s="143"/>
      <c r="F122" s="143"/>
      <c r="G122" s="143"/>
      <c r="H122" s="143"/>
      <c r="I122" s="143"/>
      <c r="J122" s="143"/>
      <c r="K122" s="143"/>
      <c r="L122" s="143"/>
      <c r="M122" s="82"/>
      <c r="N122" s="82"/>
      <c r="O122" s="82"/>
      <c r="P122" s="82"/>
      <c r="Q122" s="82"/>
      <c r="R122" s="82"/>
      <c r="S122" s="82"/>
      <c r="T122" s="82"/>
      <c r="U122" s="82"/>
      <c r="V122" s="82"/>
      <c r="W122" s="82"/>
      <c r="X122" s="82"/>
      <c r="Y122" s="82"/>
      <c r="Z122" s="93"/>
    </row>
    <row r="123" spans="1:27" ht="15.5" x14ac:dyDescent="0.35">
      <c r="A123" s="82"/>
      <c r="B123" s="143"/>
      <c r="C123" s="143"/>
      <c r="D123" s="143"/>
      <c r="E123" s="143"/>
      <c r="F123" s="143"/>
      <c r="G123" s="143"/>
      <c r="H123" s="143"/>
      <c r="I123" s="143"/>
      <c r="J123" s="143"/>
      <c r="K123" s="143"/>
      <c r="L123" s="143"/>
      <c r="M123" s="82"/>
      <c r="N123" s="82"/>
      <c r="O123" s="82"/>
      <c r="P123" s="82"/>
      <c r="Q123" s="82"/>
      <c r="R123" s="82"/>
      <c r="S123" s="82"/>
      <c r="T123" s="82"/>
      <c r="U123" s="82"/>
      <c r="V123" s="82"/>
      <c r="W123" s="82"/>
      <c r="X123" s="82"/>
      <c r="Y123" s="82"/>
      <c r="Z123" s="93"/>
    </row>
    <row r="124" spans="1:27" ht="15.5" x14ac:dyDescent="0.35">
      <c r="A124" s="82"/>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93"/>
    </row>
    <row r="125" spans="1:27" ht="30.75" customHeight="1" x14ac:dyDescent="0.35">
      <c r="A125" s="82"/>
      <c r="B125" s="82"/>
      <c r="C125" s="82"/>
      <c r="D125" s="155" t="s">
        <v>121</v>
      </c>
      <c r="E125" s="155"/>
      <c r="F125" s="155"/>
      <c r="G125" s="155"/>
      <c r="H125" s="155"/>
      <c r="I125" s="155"/>
      <c r="J125" s="155"/>
      <c r="K125" s="155"/>
      <c r="L125" s="155"/>
      <c r="M125" s="82"/>
      <c r="N125" s="82"/>
      <c r="O125" s="82"/>
      <c r="P125" s="82"/>
      <c r="Q125" s="82"/>
      <c r="R125" s="82"/>
      <c r="S125" s="82"/>
      <c r="T125" s="82"/>
      <c r="U125" s="82"/>
      <c r="V125" s="82"/>
      <c r="W125" s="82"/>
      <c r="X125" s="82"/>
      <c r="Y125" s="87">
        <f t="shared" ref="Y125:Y133" si="10">0+Z125</f>
        <v>1</v>
      </c>
      <c r="Z125" s="93" t="b">
        <v>1</v>
      </c>
    </row>
    <row r="126" spans="1:27" ht="30.75" customHeight="1" x14ac:dyDescent="0.35">
      <c r="A126" s="82"/>
      <c r="B126" s="82"/>
      <c r="C126" s="82"/>
      <c r="D126" s="155" t="s">
        <v>122</v>
      </c>
      <c r="E126" s="155"/>
      <c r="F126" s="155"/>
      <c r="G126" s="155"/>
      <c r="H126" s="155"/>
      <c r="I126" s="155"/>
      <c r="J126" s="155"/>
      <c r="K126" s="155"/>
      <c r="L126" s="155"/>
      <c r="M126" s="82"/>
      <c r="N126" s="82"/>
      <c r="O126" s="82"/>
      <c r="P126" s="82"/>
      <c r="Q126" s="82"/>
      <c r="R126" s="82"/>
      <c r="S126" s="82"/>
      <c r="T126" s="82"/>
      <c r="U126" s="82"/>
      <c r="V126" s="82"/>
      <c r="W126" s="82"/>
      <c r="X126" s="82"/>
      <c r="Y126" s="87">
        <f t="shared" si="10"/>
        <v>1</v>
      </c>
      <c r="Z126" s="93" t="b">
        <v>1</v>
      </c>
    </row>
    <row r="127" spans="1:27" ht="30.75" customHeight="1" x14ac:dyDescent="0.35">
      <c r="A127" s="82"/>
      <c r="B127" s="82"/>
      <c r="C127" s="82"/>
      <c r="D127" s="155" t="s">
        <v>123</v>
      </c>
      <c r="E127" s="155"/>
      <c r="F127" s="155"/>
      <c r="G127" s="155"/>
      <c r="H127" s="155"/>
      <c r="I127" s="155"/>
      <c r="J127" s="155"/>
      <c r="K127" s="155"/>
      <c r="L127" s="155"/>
      <c r="M127" s="82"/>
      <c r="N127" s="82"/>
      <c r="O127" s="82"/>
      <c r="P127" s="82"/>
      <c r="Q127" s="82"/>
      <c r="R127" s="82"/>
      <c r="S127" s="82"/>
      <c r="T127" s="82"/>
      <c r="U127" s="82"/>
      <c r="V127" s="82"/>
      <c r="W127" s="82"/>
      <c r="X127" s="82"/>
      <c r="Y127" s="87">
        <f t="shared" si="10"/>
        <v>0</v>
      </c>
      <c r="Z127" s="93" t="b">
        <v>0</v>
      </c>
    </row>
    <row r="128" spans="1:27" ht="30.75" customHeight="1" x14ac:dyDescent="0.35">
      <c r="A128" s="82"/>
      <c r="B128" s="82"/>
      <c r="C128" s="82"/>
      <c r="D128" s="155" t="s">
        <v>124</v>
      </c>
      <c r="E128" s="155"/>
      <c r="F128" s="155"/>
      <c r="G128" s="155"/>
      <c r="H128" s="155"/>
      <c r="I128" s="155"/>
      <c r="J128" s="155"/>
      <c r="K128" s="155"/>
      <c r="L128" s="155"/>
      <c r="M128" s="82"/>
      <c r="N128" s="82"/>
      <c r="O128" s="82"/>
      <c r="P128" s="82"/>
      <c r="Q128" s="82"/>
      <c r="R128" s="82"/>
      <c r="S128" s="82"/>
      <c r="T128" s="82"/>
      <c r="U128" s="82"/>
      <c r="V128" s="82"/>
      <c r="W128" s="82"/>
      <c r="X128" s="82"/>
      <c r="Y128" s="87">
        <f t="shared" si="10"/>
        <v>0</v>
      </c>
      <c r="Z128" s="93" t="b">
        <v>0</v>
      </c>
    </row>
    <row r="129" spans="1:26" ht="30.75" customHeight="1" x14ac:dyDescent="0.35">
      <c r="A129" s="82"/>
      <c r="B129" s="82"/>
      <c r="C129" s="82"/>
      <c r="D129" s="155" t="s">
        <v>125</v>
      </c>
      <c r="E129" s="155"/>
      <c r="F129" s="155"/>
      <c r="G129" s="155"/>
      <c r="H129" s="155"/>
      <c r="I129" s="155"/>
      <c r="J129" s="155"/>
      <c r="K129" s="155"/>
      <c r="L129" s="155"/>
      <c r="M129" s="82"/>
      <c r="N129" s="82"/>
      <c r="O129" s="82"/>
      <c r="P129" s="82"/>
      <c r="Q129" s="82"/>
      <c r="R129" s="82"/>
      <c r="S129" s="82"/>
      <c r="T129" s="82"/>
      <c r="U129" s="82"/>
      <c r="V129" s="82"/>
      <c r="W129" s="82"/>
      <c r="X129" s="82"/>
      <c r="Y129" s="87">
        <f t="shared" si="10"/>
        <v>0</v>
      </c>
      <c r="Z129" s="93" t="b">
        <v>0</v>
      </c>
    </row>
    <row r="130" spans="1:26" ht="30.75" customHeight="1" x14ac:dyDescent="0.35">
      <c r="A130" s="82"/>
      <c r="B130" s="82"/>
      <c r="C130" s="82"/>
      <c r="D130" s="155" t="s">
        <v>126</v>
      </c>
      <c r="E130" s="155"/>
      <c r="F130" s="155"/>
      <c r="G130" s="155"/>
      <c r="H130" s="155"/>
      <c r="I130" s="155"/>
      <c r="J130" s="155"/>
      <c r="K130" s="155"/>
      <c r="L130" s="155"/>
      <c r="M130" s="82"/>
      <c r="N130" s="82"/>
      <c r="O130" s="82"/>
      <c r="P130" s="82"/>
      <c r="Q130" s="82"/>
      <c r="R130" s="82"/>
      <c r="S130" s="82"/>
      <c r="T130" s="82"/>
      <c r="U130" s="82"/>
      <c r="V130" s="82"/>
      <c r="W130" s="82"/>
      <c r="X130" s="82"/>
      <c r="Y130" s="87">
        <f t="shared" si="10"/>
        <v>0</v>
      </c>
      <c r="Z130" s="93" t="b">
        <v>0</v>
      </c>
    </row>
    <row r="131" spans="1:26" ht="30.75" customHeight="1" x14ac:dyDescent="0.35">
      <c r="A131" s="82"/>
      <c r="B131" s="82"/>
      <c r="C131" s="82"/>
      <c r="D131" s="155" t="s">
        <v>127</v>
      </c>
      <c r="E131" s="155"/>
      <c r="F131" s="155"/>
      <c r="G131" s="155"/>
      <c r="H131" s="155"/>
      <c r="I131" s="155"/>
      <c r="J131" s="155"/>
      <c r="K131" s="155"/>
      <c r="L131" s="155"/>
      <c r="M131" s="82"/>
      <c r="N131" s="82"/>
      <c r="O131" s="82"/>
      <c r="P131" s="82"/>
      <c r="Q131" s="82"/>
      <c r="R131" s="82"/>
      <c r="S131" s="82"/>
      <c r="T131" s="82"/>
      <c r="U131" s="82"/>
      <c r="V131" s="82"/>
      <c r="W131" s="82"/>
      <c r="X131" s="82"/>
      <c r="Y131" s="87">
        <f t="shared" si="10"/>
        <v>0</v>
      </c>
      <c r="Z131" s="93" t="b">
        <v>0</v>
      </c>
    </row>
    <row r="132" spans="1:26" ht="30.75" customHeight="1" x14ac:dyDescent="0.35">
      <c r="A132" s="82"/>
      <c r="B132" s="82"/>
      <c r="C132" s="82"/>
      <c r="D132" s="155" t="s">
        <v>128</v>
      </c>
      <c r="E132" s="155"/>
      <c r="F132" s="155"/>
      <c r="G132" s="155"/>
      <c r="H132" s="155"/>
      <c r="I132" s="155"/>
      <c r="J132" s="155"/>
      <c r="K132" s="155"/>
      <c r="L132" s="155"/>
      <c r="M132" s="82"/>
      <c r="N132" s="82"/>
      <c r="O132" s="82"/>
      <c r="P132" s="82"/>
      <c r="Q132" s="82"/>
      <c r="R132" s="82"/>
      <c r="S132" s="82"/>
      <c r="T132" s="82"/>
      <c r="U132" s="82"/>
      <c r="V132" s="82"/>
      <c r="W132" s="82"/>
      <c r="X132" s="82"/>
      <c r="Y132" s="87">
        <f t="shared" si="10"/>
        <v>0</v>
      </c>
      <c r="Z132" s="93" t="b">
        <v>0</v>
      </c>
    </row>
    <row r="133" spans="1:26" ht="30.75" customHeight="1" x14ac:dyDescent="0.35">
      <c r="A133" s="82"/>
      <c r="B133" s="82"/>
      <c r="C133" s="82"/>
      <c r="D133" s="155" t="s">
        <v>129</v>
      </c>
      <c r="E133" s="155"/>
      <c r="F133" s="155"/>
      <c r="G133" s="155"/>
      <c r="H133" s="155"/>
      <c r="I133" s="155"/>
      <c r="J133" s="155"/>
      <c r="K133" s="155"/>
      <c r="L133" s="155"/>
      <c r="M133" s="82"/>
      <c r="N133" s="82"/>
      <c r="O133" s="82"/>
      <c r="P133" s="82"/>
      <c r="Q133" s="82"/>
      <c r="R133" s="82"/>
      <c r="S133" s="82"/>
      <c r="T133" s="82"/>
      <c r="U133" s="82"/>
      <c r="V133" s="82"/>
      <c r="W133" s="82"/>
      <c r="X133" s="82"/>
      <c r="Y133" s="87">
        <f t="shared" si="10"/>
        <v>1</v>
      </c>
      <c r="Z133" s="93" t="b">
        <v>1</v>
      </c>
    </row>
    <row r="134" spans="1:26" ht="30.75" customHeight="1" x14ac:dyDescent="0.35">
      <c r="A134" s="82"/>
      <c r="B134" s="82"/>
      <c r="C134" s="82"/>
      <c r="D134" s="155" t="s">
        <v>130</v>
      </c>
      <c r="E134" s="155"/>
      <c r="F134" s="155"/>
      <c r="G134" s="155"/>
      <c r="H134" s="155"/>
      <c r="I134" s="155"/>
      <c r="J134" s="155"/>
      <c r="K134" s="155"/>
      <c r="L134" s="155"/>
      <c r="M134" s="82"/>
      <c r="N134" s="82"/>
      <c r="O134" s="82"/>
      <c r="P134" s="82"/>
      <c r="Q134" s="82"/>
      <c r="R134" s="82"/>
      <c r="S134" s="82"/>
      <c r="T134" s="82"/>
      <c r="U134" s="82"/>
      <c r="V134" s="82"/>
      <c r="W134" s="82"/>
      <c r="X134" s="82"/>
      <c r="Y134" s="82"/>
      <c r="Z134" s="93"/>
    </row>
    <row r="135" spans="1:26" ht="15.5" x14ac:dyDescent="0.35">
      <c r="A135" s="82"/>
      <c r="B135" s="82"/>
      <c r="C135" s="82"/>
      <c r="D135" s="156"/>
      <c r="E135" s="157"/>
      <c r="F135" s="157"/>
      <c r="G135" s="157"/>
      <c r="H135" s="157"/>
      <c r="I135" s="157"/>
      <c r="J135" s="157"/>
      <c r="K135" s="157"/>
      <c r="L135" s="158"/>
      <c r="M135" s="82"/>
      <c r="N135" s="82"/>
      <c r="O135" s="82"/>
      <c r="P135" s="82"/>
      <c r="Q135" s="82"/>
      <c r="R135" s="82"/>
      <c r="S135" s="82"/>
      <c r="T135" s="82"/>
      <c r="U135" s="82"/>
      <c r="V135" s="82"/>
      <c r="W135" s="82"/>
      <c r="X135" s="82"/>
      <c r="Y135" s="82"/>
      <c r="Z135" s="93"/>
    </row>
    <row r="136" spans="1:26" ht="15.5" x14ac:dyDescent="0.35">
      <c r="A136" s="82"/>
      <c r="B136" s="82"/>
      <c r="C136" s="82"/>
      <c r="D136" s="159"/>
      <c r="E136" s="160"/>
      <c r="F136" s="160"/>
      <c r="G136" s="160"/>
      <c r="H136" s="160"/>
      <c r="I136" s="160"/>
      <c r="J136" s="160"/>
      <c r="K136" s="160"/>
      <c r="L136" s="161"/>
      <c r="M136" s="82"/>
      <c r="N136" s="82"/>
      <c r="O136" s="82"/>
      <c r="P136" s="82"/>
      <c r="Q136" s="82"/>
      <c r="R136" s="82"/>
      <c r="S136" s="82"/>
      <c r="T136" s="82"/>
      <c r="U136" s="82"/>
      <c r="V136" s="82"/>
      <c r="W136" s="82"/>
      <c r="X136" s="82"/>
      <c r="Y136" s="82"/>
      <c r="Z136" s="93"/>
    </row>
    <row r="137" spans="1:26" ht="15.5" x14ac:dyDescent="0.35">
      <c r="A137" s="82"/>
      <c r="B137" s="82"/>
      <c r="C137" s="82"/>
      <c r="D137" s="159"/>
      <c r="E137" s="160"/>
      <c r="F137" s="160"/>
      <c r="G137" s="160"/>
      <c r="H137" s="160"/>
      <c r="I137" s="160"/>
      <c r="J137" s="160"/>
      <c r="K137" s="160"/>
      <c r="L137" s="161"/>
      <c r="M137" s="82"/>
      <c r="N137" s="82"/>
      <c r="O137" s="82"/>
      <c r="P137" s="82"/>
      <c r="Q137" s="82"/>
      <c r="R137" s="82"/>
      <c r="S137" s="82"/>
      <c r="T137" s="82"/>
      <c r="U137" s="82"/>
      <c r="V137" s="82"/>
      <c r="W137" s="82"/>
      <c r="X137" s="82"/>
      <c r="Y137" s="82"/>
      <c r="Z137" s="93"/>
    </row>
    <row r="138" spans="1:26" ht="15.5" x14ac:dyDescent="0.35">
      <c r="A138" s="82"/>
      <c r="B138" s="82"/>
      <c r="C138" s="82"/>
      <c r="D138" s="159"/>
      <c r="E138" s="160"/>
      <c r="F138" s="160"/>
      <c r="G138" s="160"/>
      <c r="H138" s="160"/>
      <c r="I138" s="160"/>
      <c r="J138" s="160"/>
      <c r="K138" s="160"/>
      <c r="L138" s="161"/>
      <c r="M138" s="82"/>
      <c r="N138" s="82"/>
      <c r="O138" s="82"/>
      <c r="P138" s="82"/>
      <c r="Q138" s="82"/>
      <c r="R138" s="82"/>
      <c r="S138" s="82"/>
      <c r="T138" s="82"/>
      <c r="U138" s="82"/>
      <c r="V138" s="82"/>
      <c r="W138" s="82"/>
      <c r="X138" s="82"/>
      <c r="Y138" s="82"/>
      <c r="Z138" s="93"/>
    </row>
    <row r="139" spans="1:26" ht="15.5" x14ac:dyDescent="0.35">
      <c r="A139" s="82"/>
      <c r="B139" s="82"/>
      <c r="C139" s="82"/>
      <c r="D139" s="159"/>
      <c r="E139" s="160"/>
      <c r="F139" s="160"/>
      <c r="G139" s="160"/>
      <c r="H139" s="160"/>
      <c r="I139" s="160"/>
      <c r="J139" s="160"/>
      <c r="K139" s="160"/>
      <c r="L139" s="161"/>
      <c r="M139" s="82"/>
      <c r="N139" s="82"/>
      <c r="O139" s="82"/>
      <c r="P139" s="82"/>
      <c r="Q139" s="82"/>
      <c r="R139" s="82"/>
      <c r="S139" s="82"/>
      <c r="T139" s="82"/>
      <c r="U139" s="82"/>
      <c r="V139" s="82"/>
      <c r="W139" s="82"/>
      <c r="X139" s="82"/>
      <c r="Y139" s="82"/>
      <c r="Z139" s="93"/>
    </row>
    <row r="140" spans="1:26" ht="15.5" x14ac:dyDescent="0.35">
      <c r="A140" s="82"/>
      <c r="B140" s="82"/>
      <c r="C140" s="82"/>
      <c r="D140" s="159"/>
      <c r="E140" s="160"/>
      <c r="F140" s="160"/>
      <c r="G140" s="160"/>
      <c r="H140" s="160"/>
      <c r="I140" s="160"/>
      <c r="J140" s="160"/>
      <c r="K140" s="160"/>
      <c r="L140" s="161"/>
      <c r="M140" s="82"/>
      <c r="N140" s="82"/>
      <c r="O140" s="82"/>
      <c r="P140" s="82"/>
      <c r="Q140" s="82"/>
      <c r="R140" s="82"/>
      <c r="S140" s="82"/>
      <c r="T140" s="82"/>
      <c r="U140" s="82"/>
      <c r="V140" s="82"/>
      <c r="W140" s="82"/>
      <c r="X140" s="82"/>
      <c r="Y140" s="82"/>
      <c r="Z140" s="93"/>
    </row>
    <row r="141" spans="1:26" ht="15.5" x14ac:dyDescent="0.35">
      <c r="A141" s="82"/>
      <c r="B141" s="82"/>
      <c r="C141" s="82"/>
      <c r="D141" s="162"/>
      <c r="E141" s="163"/>
      <c r="F141" s="163"/>
      <c r="G141" s="163"/>
      <c r="H141" s="163"/>
      <c r="I141" s="163"/>
      <c r="J141" s="163"/>
      <c r="K141" s="163"/>
      <c r="L141" s="164"/>
      <c r="M141" s="82"/>
      <c r="N141" s="82"/>
      <c r="O141" s="82"/>
      <c r="P141" s="82"/>
      <c r="Q141" s="82"/>
      <c r="R141" s="82"/>
      <c r="S141" s="82"/>
      <c r="T141" s="82"/>
      <c r="U141" s="82"/>
      <c r="V141" s="82"/>
      <c r="W141" s="82"/>
      <c r="X141" s="82"/>
      <c r="Y141" s="82"/>
      <c r="Z141" s="93"/>
    </row>
    <row r="142" spans="1:26" ht="15.5" x14ac:dyDescent="0.35">
      <c r="A142" s="82"/>
      <c r="B142" s="82"/>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93"/>
    </row>
    <row r="143" spans="1:26" ht="15.5" x14ac:dyDescent="0.35">
      <c r="A143" s="82"/>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93"/>
    </row>
    <row r="144" spans="1:26" ht="15.5" x14ac:dyDescent="0.35">
      <c r="A144" s="82"/>
      <c r="B144" s="83" t="s">
        <v>131</v>
      </c>
      <c r="C144" s="82"/>
      <c r="D144" s="82"/>
      <c r="E144" s="82"/>
      <c r="F144" s="82"/>
      <c r="G144" s="82"/>
      <c r="H144" s="82"/>
      <c r="I144" s="82"/>
      <c r="J144" s="82"/>
      <c r="K144" s="82"/>
      <c r="L144" s="82"/>
      <c r="M144" s="82"/>
      <c r="N144" s="82"/>
      <c r="O144" s="82"/>
      <c r="P144" s="82"/>
      <c r="Q144" s="82"/>
      <c r="R144" s="82"/>
      <c r="S144" s="82"/>
      <c r="T144" s="82"/>
      <c r="U144" s="82"/>
      <c r="V144" s="82"/>
      <c r="W144" s="82"/>
      <c r="X144" s="82"/>
      <c r="Y144" s="82"/>
      <c r="Z144" s="93"/>
    </row>
    <row r="145" spans="1:26" ht="15.5" x14ac:dyDescent="0.35">
      <c r="A145" s="82"/>
      <c r="B145" s="143" t="s">
        <v>132</v>
      </c>
      <c r="C145" s="143"/>
      <c r="D145" s="143"/>
      <c r="E145" s="143"/>
      <c r="F145" s="143"/>
      <c r="G145" s="143"/>
      <c r="H145" s="143"/>
      <c r="I145" s="143"/>
      <c r="J145" s="143"/>
      <c r="K145" s="143"/>
      <c r="L145" s="143"/>
      <c r="M145" s="82"/>
      <c r="N145" s="82"/>
      <c r="O145" s="82"/>
      <c r="P145" s="82"/>
      <c r="Q145" s="82"/>
      <c r="R145" s="82"/>
      <c r="S145" s="82"/>
      <c r="T145" s="82"/>
      <c r="U145" s="82"/>
      <c r="V145" s="82"/>
      <c r="W145" s="82"/>
      <c r="X145" s="82"/>
      <c r="Y145" s="82"/>
      <c r="Z145" s="93"/>
    </row>
    <row r="146" spans="1:26" ht="15.5" x14ac:dyDescent="0.35">
      <c r="A146" s="82"/>
      <c r="B146" s="143"/>
      <c r="C146" s="143"/>
      <c r="D146" s="143"/>
      <c r="E146" s="143"/>
      <c r="F146" s="143"/>
      <c r="G146" s="143"/>
      <c r="H146" s="143"/>
      <c r="I146" s="143"/>
      <c r="J146" s="143"/>
      <c r="K146" s="143"/>
      <c r="L146" s="143"/>
      <c r="M146" s="82"/>
      <c r="N146" s="82"/>
      <c r="O146" s="82"/>
      <c r="P146" s="82"/>
      <c r="Q146" s="82"/>
      <c r="R146" s="82"/>
      <c r="S146" s="82"/>
      <c r="T146" s="82"/>
      <c r="U146" s="82"/>
      <c r="V146" s="82"/>
      <c r="W146" s="82"/>
      <c r="X146" s="82"/>
      <c r="Y146" s="82"/>
      <c r="Z146" s="93"/>
    </row>
    <row r="147" spans="1:26" ht="15.5" x14ac:dyDescent="0.35">
      <c r="A147" s="82"/>
      <c r="B147" s="82"/>
      <c r="C147" s="82"/>
      <c r="D147" s="82"/>
      <c r="E147" s="82"/>
      <c r="F147" s="82"/>
      <c r="G147" s="82"/>
      <c r="H147" s="82"/>
      <c r="I147" s="82"/>
      <c r="J147" s="82"/>
      <c r="K147" s="82"/>
      <c r="L147" s="82"/>
      <c r="M147" s="82"/>
      <c r="N147" s="82"/>
      <c r="O147" s="82"/>
      <c r="P147" s="82"/>
      <c r="Q147" s="82"/>
      <c r="R147" s="82"/>
      <c r="S147" s="82"/>
      <c r="T147" s="82"/>
      <c r="U147" s="82"/>
      <c r="V147" s="82"/>
      <c r="W147" s="82"/>
      <c r="X147" s="82"/>
      <c r="Y147" s="82"/>
      <c r="Z147" s="93"/>
    </row>
    <row r="148" spans="1:26" ht="15.5" x14ac:dyDescent="0.35">
      <c r="A148" s="82"/>
      <c r="B148" s="82"/>
      <c r="C148" s="82"/>
      <c r="D148" s="155" t="s">
        <v>133</v>
      </c>
      <c r="E148" s="155"/>
      <c r="F148" s="155"/>
      <c r="G148" s="155"/>
      <c r="H148" s="155"/>
      <c r="I148" s="155"/>
      <c r="J148" s="155"/>
      <c r="K148" s="155"/>
      <c r="L148" s="155"/>
      <c r="M148" s="82"/>
      <c r="N148" s="82"/>
      <c r="O148" s="82"/>
      <c r="P148" s="82"/>
      <c r="Q148" s="82"/>
      <c r="R148" s="82"/>
      <c r="S148" s="82"/>
      <c r="T148" s="82"/>
      <c r="U148" s="82"/>
      <c r="V148" s="82"/>
      <c r="W148" s="82"/>
      <c r="X148" s="82"/>
      <c r="Y148" s="87">
        <f t="shared" ref="Y148:Y153" si="11">0+Z148</f>
        <v>1</v>
      </c>
      <c r="Z148" s="93" t="b">
        <v>1</v>
      </c>
    </row>
    <row r="149" spans="1:26" ht="15.5" x14ac:dyDescent="0.35">
      <c r="A149" s="82"/>
      <c r="B149" s="82"/>
      <c r="C149" s="82"/>
      <c r="D149" s="155" t="s">
        <v>134</v>
      </c>
      <c r="E149" s="155"/>
      <c r="F149" s="155"/>
      <c r="G149" s="155"/>
      <c r="H149" s="155"/>
      <c r="I149" s="155"/>
      <c r="J149" s="155"/>
      <c r="K149" s="155"/>
      <c r="L149" s="155"/>
      <c r="M149" s="82"/>
      <c r="N149" s="82"/>
      <c r="O149" s="82"/>
      <c r="P149" s="82"/>
      <c r="Q149" s="82"/>
      <c r="R149" s="82"/>
      <c r="S149" s="82"/>
      <c r="T149" s="82"/>
      <c r="U149" s="82"/>
      <c r="V149" s="82"/>
      <c r="W149" s="82"/>
      <c r="X149" s="82"/>
      <c r="Y149" s="87">
        <f t="shared" si="11"/>
        <v>1</v>
      </c>
      <c r="Z149" s="93" t="b">
        <v>1</v>
      </c>
    </row>
    <row r="150" spans="1:26" ht="15.5" x14ac:dyDescent="0.35">
      <c r="A150" s="82"/>
      <c r="B150" s="82"/>
      <c r="C150" s="82"/>
      <c r="D150" s="155" t="s">
        <v>135</v>
      </c>
      <c r="E150" s="155"/>
      <c r="F150" s="155"/>
      <c r="G150" s="155"/>
      <c r="H150" s="155"/>
      <c r="I150" s="155"/>
      <c r="J150" s="155"/>
      <c r="K150" s="155"/>
      <c r="L150" s="155"/>
      <c r="M150" s="82"/>
      <c r="N150" s="82"/>
      <c r="O150" s="82"/>
      <c r="P150" s="82"/>
      <c r="Q150" s="82"/>
      <c r="R150" s="82"/>
      <c r="S150" s="82"/>
      <c r="T150" s="82"/>
      <c r="U150" s="82"/>
      <c r="V150" s="82"/>
      <c r="W150" s="82"/>
      <c r="X150" s="82"/>
      <c r="Y150" s="87">
        <f t="shared" si="11"/>
        <v>1</v>
      </c>
      <c r="Z150" s="93" t="b">
        <v>1</v>
      </c>
    </row>
    <row r="151" spans="1:26" ht="15.5" x14ac:dyDescent="0.35">
      <c r="A151" s="82"/>
      <c r="B151" s="82"/>
      <c r="C151" s="82"/>
      <c r="D151" s="155" t="s">
        <v>136</v>
      </c>
      <c r="E151" s="155"/>
      <c r="F151" s="155"/>
      <c r="G151" s="155"/>
      <c r="H151" s="155"/>
      <c r="I151" s="155"/>
      <c r="J151" s="155"/>
      <c r="K151" s="155"/>
      <c r="L151" s="155"/>
      <c r="M151" s="82"/>
      <c r="N151" s="82"/>
      <c r="O151" s="82"/>
      <c r="P151" s="82"/>
      <c r="Q151" s="82"/>
      <c r="R151" s="82"/>
      <c r="S151" s="82"/>
      <c r="T151" s="82"/>
      <c r="U151" s="82"/>
      <c r="V151" s="82"/>
      <c r="W151" s="82"/>
      <c r="X151" s="82"/>
      <c r="Y151" s="87">
        <f t="shared" si="11"/>
        <v>0</v>
      </c>
      <c r="Z151" s="93" t="b">
        <v>0</v>
      </c>
    </row>
    <row r="152" spans="1:26" ht="15.5" x14ac:dyDescent="0.35">
      <c r="A152" s="82"/>
      <c r="B152" s="82"/>
      <c r="C152" s="82"/>
      <c r="D152" s="155" t="s">
        <v>137</v>
      </c>
      <c r="E152" s="155"/>
      <c r="F152" s="155"/>
      <c r="G152" s="155"/>
      <c r="H152" s="155"/>
      <c r="I152" s="155"/>
      <c r="J152" s="155"/>
      <c r="K152" s="155"/>
      <c r="L152" s="155"/>
      <c r="M152" s="82"/>
      <c r="N152" s="82"/>
      <c r="O152" s="82"/>
      <c r="P152" s="82"/>
      <c r="Q152" s="82"/>
      <c r="R152" s="82"/>
      <c r="S152" s="82"/>
      <c r="T152" s="82"/>
      <c r="U152" s="82"/>
      <c r="V152" s="82"/>
      <c r="W152" s="82"/>
      <c r="X152" s="82"/>
      <c r="Y152" s="87">
        <f t="shared" si="11"/>
        <v>0</v>
      </c>
      <c r="Z152" s="93" t="b">
        <v>0</v>
      </c>
    </row>
    <row r="153" spans="1:26" ht="15.5" x14ac:dyDescent="0.35">
      <c r="A153" s="82"/>
      <c r="B153" s="82"/>
      <c r="C153" s="82"/>
      <c r="D153" s="155" t="s">
        <v>138</v>
      </c>
      <c r="E153" s="155"/>
      <c r="F153" s="155"/>
      <c r="G153" s="155"/>
      <c r="H153" s="155"/>
      <c r="I153" s="155"/>
      <c r="J153" s="155"/>
      <c r="K153" s="155"/>
      <c r="L153" s="155"/>
      <c r="M153" s="82"/>
      <c r="N153" s="82"/>
      <c r="O153" s="82"/>
      <c r="P153" s="82"/>
      <c r="Q153" s="82"/>
      <c r="R153" s="82"/>
      <c r="S153" s="82"/>
      <c r="T153" s="82"/>
      <c r="U153" s="82"/>
      <c r="V153" s="82"/>
      <c r="W153" s="82"/>
      <c r="X153" s="82"/>
      <c r="Y153" s="87">
        <f t="shared" si="11"/>
        <v>0</v>
      </c>
      <c r="Z153" s="93" t="b">
        <v>0</v>
      </c>
    </row>
    <row r="154" spans="1:26" ht="15.5" x14ac:dyDescent="0.35">
      <c r="A154" s="82"/>
      <c r="B154" s="82"/>
      <c r="C154" s="82"/>
      <c r="D154" s="155" t="s">
        <v>139</v>
      </c>
      <c r="E154" s="155"/>
      <c r="F154" s="155"/>
      <c r="G154" s="155"/>
      <c r="H154" s="155"/>
      <c r="I154" s="155"/>
      <c r="J154" s="155"/>
      <c r="K154" s="155"/>
      <c r="L154" s="155"/>
      <c r="M154" s="82"/>
      <c r="N154" s="82"/>
      <c r="O154" s="82"/>
      <c r="P154" s="82"/>
      <c r="Q154" s="82"/>
      <c r="R154" s="82"/>
      <c r="S154" s="82"/>
      <c r="T154" s="82"/>
      <c r="U154" s="82"/>
      <c r="V154" s="82"/>
      <c r="W154" s="82"/>
      <c r="X154" s="82"/>
      <c r="Y154" s="82"/>
      <c r="Z154" s="93"/>
    </row>
    <row r="155" spans="1:26" ht="15.5" x14ac:dyDescent="0.35">
      <c r="A155" s="82"/>
      <c r="B155" s="82"/>
      <c r="C155" s="82"/>
      <c r="D155" s="144"/>
      <c r="E155" s="145"/>
      <c r="F155" s="145"/>
      <c r="G155" s="145"/>
      <c r="H155" s="145"/>
      <c r="I155" s="145"/>
      <c r="J155" s="145"/>
      <c r="K155" s="145"/>
      <c r="L155" s="146"/>
      <c r="M155" s="82"/>
      <c r="N155" s="82"/>
      <c r="O155" s="82"/>
      <c r="P155" s="82"/>
      <c r="Q155" s="82"/>
      <c r="R155" s="82"/>
      <c r="S155" s="82"/>
      <c r="T155" s="82"/>
      <c r="U155" s="82"/>
      <c r="V155" s="82"/>
      <c r="W155" s="82"/>
      <c r="X155" s="82"/>
      <c r="Y155" s="82"/>
      <c r="Z155" s="93"/>
    </row>
    <row r="156" spans="1:26" ht="15.5" x14ac:dyDescent="0.35">
      <c r="A156" s="82"/>
      <c r="B156" s="82"/>
      <c r="C156" s="82"/>
      <c r="D156" s="147"/>
      <c r="E156" s="148"/>
      <c r="F156" s="148"/>
      <c r="G156" s="148"/>
      <c r="H156" s="148"/>
      <c r="I156" s="148"/>
      <c r="J156" s="148"/>
      <c r="K156" s="148"/>
      <c r="L156" s="149"/>
      <c r="M156" s="82"/>
      <c r="N156" s="82"/>
      <c r="O156" s="82"/>
      <c r="P156" s="82"/>
      <c r="Q156" s="82"/>
      <c r="R156" s="82"/>
      <c r="S156" s="82"/>
      <c r="T156" s="82"/>
      <c r="U156" s="82"/>
      <c r="V156" s="82"/>
      <c r="W156" s="82"/>
      <c r="X156" s="82"/>
      <c r="Y156" s="82"/>
      <c r="Z156" s="93"/>
    </row>
    <row r="157" spans="1:26" ht="15.5" x14ac:dyDescent="0.35">
      <c r="A157" s="82"/>
      <c r="B157" s="82"/>
      <c r="C157" s="82"/>
      <c r="D157" s="147"/>
      <c r="E157" s="148"/>
      <c r="F157" s="148"/>
      <c r="G157" s="148"/>
      <c r="H157" s="148"/>
      <c r="I157" s="148"/>
      <c r="J157" s="148"/>
      <c r="K157" s="148"/>
      <c r="L157" s="149"/>
      <c r="M157" s="82"/>
      <c r="N157" s="82"/>
      <c r="O157" s="82"/>
      <c r="P157" s="82"/>
      <c r="Q157" s="82"/>
      <c r="R157" s="82"/>
      <c r="S157" s="82"/>
      <c r="T157" s="82"/>
      <c r="U157" s="82"/>
      <c r="V157" s="82"/>
      <c r="W157" s="82"/>
      <c r="X157" s="82"/>
      <c r="Y157" s="82"/>
      <c r="Z157" s="93"/>
    </row>
    <row r="158" spans="1:26" ht="15.5" x14ac:dyDescent="0.35">
      <c r="A158" s="82"/>
      <c r="B158" s="82"/>
      <c r="C158" s="82"/>
      <c r="D158" s="147"/>
      <c r="E158" s="148"/>
      <c r="F158" s="148"/>
      <c r="G158" s="148"/>
      <c r="H158" s="148"/>
      <c r="I158" s="148"/>
      <c r="J158" s="148"/>
      <c r="K158" s="148"/>
      <c r="L158" s="149"/>
      <c r="M158" s="82"/>
      <c r="N158" s="82"/>
      <c r="O158" s="82"/>
      <c r="P158" s="82"/>
      <c r="Q158" s="82"/>
      <c r="R158" s="82"/>
      <c r="S158" s="82"/>
      <c r="T158" s="82"/>
      <c r="U158" s="82"/>
      <c r="V158" s="82"/>
      <c r="W158" s="82"/>
      <c r="X158" s="82"/>
      <c r="Y158" s="82"/>
      <c r="Z158" s="93"/>
    </row>
    <row r="159" spans="1:26" ht="15.5" x14ac:dyDescent="0.35">
      <c r="A159" s="82"/>
      <c r="B159" s="82"/>
      <c r="C159" s="82"/>
      <c r="D159" s="147"/>
      <c r="E159" s="148"/>
      <c r="F159" s="148"/>
      <c r="G159" s="148"/>
      <c r="H159" s="148"/>
      <c r="I159" s="148"/>
      <c r="J159" s="148"/>
      <c r="K159" s="148"/>
      <c r="L159" s="149"/>
      <c r="M159" s="82"/>
      <c r="N159" s="82"/>
      <c r="O159" s="82"/>
      <c r="P159" s="82"/>
      <c r="Q159" s="82"/>
      <c r="R159" s="82"/>
      <c r="S159" s="82"/>
      <c r="T159" s="82"/>
      <c r="U159" s="82"/>
      <c r="V159" s="82"/>
      <c r="W159" s="82"/>
      <c r="X159" s="82"/>
      <c r="Y159" s="82"/>
      <c r="Z159" s="93"/>
    </row>
    <row r="160" spans="1:26" ht="15.5" x14ac:dyDescent="0.35">
      <c r="A160" s="82"/>
      <c r="B160" s="82"/>
      <c r="C160" s="82"/>
      <c r="D160" s="147"/>
      <c r="E160" s="148"/>
      <c r="F160" s="148"/>
      <c r="G160" s="148"/>
      <c r="H160" s="148"/>
      <c r="I160" s="148"/>
      <c r="J160" s="148"/>
      <c r="K160" s="148"/>
      <c r="L160" s="149"/>
      <c r="M160" s="82"/>
      <c r="N160" s="82"/>
      <c r="O160" s="82"/>
      <c r="P160" s="82"/>
      <c r="Q160" s="82"/>
      <c r="R160" s="82"/>
      <c r="S160" s="82"/>
      <c r="T160" s="82"/>
      <c r="U160" s="82"/>
      <c r="V160" s="82"/>
      <c r="W160" s="82"/>
      <c r="X160" s="82"/>
      <c r="Y160" s="82"/>
      <c r="Z160" s="93"/>
    </row>
    <row r="161" spans="1:26" ht="15.5" x14ac:dyDescent="0.35">
      <c r="A161" s="82"/>
      <c r="B161" s="82"/>
      <c r="C161" s="82"/>
      <c r="D161" s="150"/>
      <c r="E161" s="151"/>
      <c r="F161" s="151"/>
      <c r="G161" s="151"/>
      <c r="H161" s="151"/>
      <c r="I161" s="151"/>
      <c r="J161" s="151"/>
      <c r="K161" s="151"/>
      <c r="L161" s="152"/>
      <c r="M161" s="82"/>
      <c r="N161" s="82"/>
      <c r="O161" s="82"/>
      <c r="P161" s="82"/>
      <c r="Q161" s="82"/>
      <c r="R161" s="82"/>
      <c r="S161" s="82"/>
      <c r="T161" s="82"/>
      <c r="U161" s="82"/>
      <c r="V161" s="82"/>
      <c r="W161" s="82"/>
      <c r="X161" s="82"/>
      <c r="Y161" s="82"/>
      <c r="Z161" s="93"/>
    </row>
    <row r="162" spans="1:26" ht="15.5" x14ac:dyDescent="0.35">
      <c r="A162" s="82"/>
      <c r="B162" s="82"/>
      <c r="C162" s="82"/>
      <c r="M162" s="82"/>
      <c r="N162" s="82"/>
      <c r="O162" s="82"/>
      <c r="P162" s="82"/>
      <c r="Q162" s="82"/>
      <c r="R162" s="82"/>
      <c r="S162" s="82"/>
      <c r="T162" s="82"/>
      <c r="U162" s="82"/>
      <c r="V162" s="82"/>
      <c r="W162" s="82"/>
      <c r="X162" s="82"/>
      <c r="Y162" s="82"/>
      <c r="Z162" s="93"/>
    </row>
    <row r="163" spans="1:26" ht="15.5" x14ac:dyDescent="0.35">
      <c r="A163" s="82"/>
      <c r="B163" s="82"/>
      <c r="C163" s="82"/>
      <c r="D163" s="154" t="str">
        <f>IF(AND(D155="",SUM(Y148:Y153)=0),"","Please explain what you have done, along with any insights you have learnt.")</f>
        <v>Please explain what you have done, along with any insights you have learnt.</v>
      </c>
      <c r="E163" s="154"/>
      <c r="F163" s="154"/>
      <c r="G163" s="154"/>
      <c r="H163" s="154"/>
      <c r="I163" s="154"/>
      <c r="J163" s="154"/>
      <c r="K163" s="154"/>
      <c r="L163" s="154"/>
      <c r="M163" s="82"/>
      <c r="N163" s="82"/>
      <c r="O163" s="82"/>
      <c r="P163" s="82"/>
      <c r="Q163" s="82"/>
      <c r="R163" s="82"/>
      <c r="S163" s="82"/>
      <c r="T163" s="82"/>
      <c r="U163" s="82"/>
      <c r="V163" s="82"/>
      <c r="W163" s="82"/>
      <c r="X163" s="82"/>
      <c r="Y163" s="82"/>
      <c r="Z163" s="93"/>
    </row>
    <row r="164" spans="1:26" ht="15.5" x14ac:dyDescent="0.35">
      <c r="A164" s="82"/>
      <c r="B164" s="82"/>
      <c r="C164" s="82"/>
      <c r="D164" s="153"/>
      <c r="E164" s="153"/>
      <c r="F164" s="153"/>
      <c r="G164" s="153"/>
      <c r="H164" s="153"/>
      <c r="I164" s="153"/>
      <c r="J164" s="153"/>
      <c r="K164" s="153"/>
      <c r="L164" s="153"/>
      <c r="M164" s="82"/>
      <c r="N164" s="82"/>
      <c r="O164" s="82"/>
      <c r="P164" s="82"/>
      <c r="Q164" s="82"/>
      <c r="R164" s="82"/>
      <c r="S164" s="82"/>
      <c r="T164" s="82"/>
      <c r="U164" s="82"/>
      <c r="V164" s="82"/>
      <c r="W164" s="82"/>
      <c r="X164" s="82"/>
      <c r="Y164" s="82"/>
      <c r="Z164" s="93"/>
    </row>
    <row r="165" spans="1:26" ht="15.5" x14ac:dyDescent="0.35">
      <c r="A165" s="82"/>
      <c r="B165" s="82"/>
      <c r="C165" s="82"/>
      <c r="D165" s="153"/>
      <c r="E165" s="153"/>
      <c r="F165" s="153"/>
      <c r="G165" s="153"/>
      <c r="H165" s="153"/>
      <c r="I165" s="153"/>
      <c r="J165" s="153"/>
      <c r="K165" s="153"/>
      <c r="L165" s="153"/>
      <c r="M165" s="82"/>
      <c r="N165" s="82"/>
      <c r="O165" s="82"/>
      <c r="P165" s="82"/>
      <c r="Q165" s="82"/>
      <c r="R165" s="82"/>
      <c r="S165" s="82"/>
      <c r="T165" s="82"/>
      <c r="U165" s="82"/>
      <c r="V165" s="82"/>
      <c r="W165" s="82"/>
      <c r="X165" s="82"/>
      <c r="Y165" s="82"/>
      <c r="Z165" s="93"/>
    </row>
    <row r="166" spans="1:26" ht="15.5" x14ac:dyDescent="0.35">
      <c r="A166" s="82"/>
      <c r="B166" s="82"/>
      <c r="C166" s="82"/>
      <c r="D166" s="153"/>
      <c r="E166" s="153"/>
      <c r="F166" s="153"/>
      <c r="G166" s="153"/>
      <c r="H166" s="153"/>
      <c r="I166" s="153"/>
      <c r="J166" s="153"/>
      <c r="K166" s="153"/>
      <c r="L166" s="153"/>
      <c r="M166" s="82"/>
      <c r="N166" s="82"/>
      <c r="O166" s="82"/>
      <c r="P166" s="82"/>
      <c r="Q166" s="82"/>
      <c r="R166" s="82"/>
      <c r="S166" s="82"/>
      <c r="T166" s="82"/>
      <c r="U166" s="82"/>
      <c r="V166" s="82"/>
      <c r="W166" s="82"/>
      <c r="X166" s="82"/>
      <c r="Y166" s="82"/>
      <c r="Z166" s="93"/>
    </row>
    <row r="167" spans="1:26" ht="15.5" x14ac:dyDescent="0.35">
      <c r="A167" s="82"/>
      <c r="B167" s="82"/>
      <c r="C167" s="82"/>
      <c r="D167" s="153"/>
      <c r="E167" s="153"/>
      <c r="F167" s="153"/>
      <c r="G167" s="153"/>
      <c r="H167" s="153"/>
      <c r="I167" s="153"/>
      <c r="J167" s="153"/>
      <c r="K167" s="153"/>
      <c r="L167" s="153"/>
      <c r="M167" s="82"/>
      <c r="N167" s="82"/>
      <c r="O167" s="82"/>
      <c r="P167" s="82"/>
      <c r="Q167" s="82"/>
      <c r="R167" s="82"/>
      <c r="S167" s="82"/>
      <c r="T167" s="82"/>
      <c r="U167" s="82"/>
      <c r="V167" s="82"/>
      <c r="W167" s="82"/>
      <c r="X167" s="82"/>
      <c r="Y167" s="82"/>
      <c r="Z167" s="93"/>
    </row>
    <row r="168" spans="1:26" ht="15.5" x14ac:dyDescent="0.35">
      <c r="A168" s="82"/>
      <c r="B168" s="82"/>
      <c r="C168" s="82"/>
      <c r="D168" s="153"/>
      <c r="E168" s="153"/>
      <c r="F168" s="153"/>
      <c r="G168" s="153"/>
      <c r="H168" s="153"/>
      <c r="I168" s="153"/>
      <c r="J168" s="153"/>
      <c r="K168" s="153"/>
      <c r="L168" s="153"/>
      <c r="M168" s="82"/>
      <c r="N168" s="82"/>
      <c r="O168" s="82"/>
      <c r="P168" s="82"/>
      <c r="Q168" s="82"/>
      <c r="R168" s="82"/>
      <c r="S168" s="82"/>
      <c r="T168" s="82"/>
      <c r="U168" s="82"/>
      <c r="V168" s="82"/>
      <c r="W168" s="82"/>
      <c r="X168" s="82"/>
      <c r="Y168" s="82"/>
      <c r="Z168" s="93"/>
    </row>
    <row r="169" spans="1:26" ht="15.5" x14ac:dyDescent="0.35">
      <c r="A169" s="82"/>
      <c r="B169" s="82"/>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93"/>
    </row>
    <row r="170" spans="1:26" ht="15.5" x14ac:dyDescent="0.35">
      <c r="A170" s="82"/>
      <c r="B170" s="82"/>
      <c r="C170" s="82"/>
      <c r="D170" s="82"/>
      <c r="E170" s="82"/>
      <c r="F170" s="82"/>
      <c r="G170" s="82"/>
      <c r="H170" s="82"/>
      <c r="I170" s="82"/>
      <c r="J170" s="82"/>
      <c r="K170" s="82"/>
      <c r="L170" s="82"/>
      <c r="M170" s="82"/>
      <c r="N170" s="82"/>
      <c r="O170" s="82"/>
      <c r="P170" s="82"/>
      <c r="Q170" s="82"/>
      <c r="R170" s="82"/>
      <c r="S170" s="82"/>
      <c r="T170" s="82"/>
      <c r="U170" s="82"/>
      <c r="V170" s="82"/>
      <c r="W170" s="82"/>
      <c r="X170" s="82"/>
      <c r="Y170" s="82"/>
      <c r="Z170" s="93"/>
    </row>
    <row r="171" spans="1:26" ht="15.5" x14ac:dyDescent="0.35">
      <c r="A171" s="82"/>
      <c r="B171" s="83" t="s">
        <v>140</v>
      </c>
      <c r="C171" s="82"/>
      <c r="D171" s="82"/>
      <c r="E171" s="82"/>
      <c r="F171" s="82"/>
      <c r="G171" s="82"/>
      <c r="H171" s="82"/>
      <c r="I171" s="82"/>
      <c r="J171" s="82"/>
      <c r="K171" s="82"/>
      <c r="L171" s="82"/>
      <c r="M171" s="82"/>
      <c r="N171" s="82"/>
      <c r="O171" s="82"/>
      <c r="P171" s="82"/>
      <c r="Q171" s="82"/>
      <c r="R171" s="82"/>
      <c r="S171" s="82"/>
      <c r="T171" s="82"/>
      <c r="U171" s="82"/>
      <c r="V171" s="82"/>
      <c r="W171" s="82"/>
      <c r="X171" s="82"/>
      <c r="Y171" s="82"/>
      <c r="Z171" s="93"/>
    </row>
    <row r="172" spans="1:26" ht="15.5" x14ac:dyDescent="0.35">
      <c r="A172" s="82"/>
      <c r="B172" s="143" t="s">
        <v>141</v>
      </c>
      <c r="C172" s="143"/>
      <c r="D172" s="143"/>
      <c r="E172" s="143"/>
      <c r="F172" s="143"/>
      <c r="G172" s="143"/>
      <c r="H172" s="143"/>
      <c r="I172" s="143"/>
      <c r="J172" s="143"/>
      <c r="K172" s="143"/>
      <c r="L172" s="143"/>
      <c r="M172" s="82"/>
      <c r="N172" s="82"/>
      <c r="O172" s="82"/>
      <c r="P172" s="82"/>
      <c r="Q172" s="82"/>
      <c r="R172" s="82"/>
      <c r="S172" s="82"/>
      <c r="T172" s="82"/>
      <c r="U172" s="82"/>
      <c r="V172" s="82"/>
      <c r="W172" s="82"/>
      <c r="X172" s="82"/>
      <c r="Y172" s="82"/>
      <c r="Z172" s="93"/>
    </row>
    <row r="173" spans="1:26" ht="15.5" x14ac:dyDescent="0.35">
      <c r="A173" s="82"/>
      <c r="B173" s="143"/>
      <c r="C173" s="143"/>
      <c r="D173" s="143"/>
      <c r="E173" s="143"/>
      <c r="F173" s="143"/>
      <c r="G173" s="143"/>
      <c r="H173" s="143"/>
      <c r="I173" s="143"/>
      <c r="J173" s="143"/>
      <c r="K173" s="143"/>
      <c r="L173" s="143"/>
      <c r="M173" s="82"/>
      <c r="N173" s="82"/>
      <c r="O173" s="82"/>
      <c r="P173" s="82"/>
      <c r="Q173" s="82"/>
      <c r="R173" s="82"/>
      <c r="S173" s="82"/>
      <c r="T173" s="82"/>
      <c r="U173" s="82"/>
      <c r="V173" s="82"/>
      <c r="W173" s="82"/>
      <c r="X173" s="82"/>
      <c r="Y173" s="82"/>
      <c r="Z173" s="93"/>
    </row>
    <row r="174" spans="1:26" ht="15.5" x14ac:dyDescent="0.35">
      <c r="A174" s="82"/>
      <c r="B174" s="82"/>
      <c r="C174" s="82"/>
      <c r="D174" s="82"/>
      <c r="E174" s="82"/>
      <c r="F174" s="82"/>
      <c r="G174" s="82"/>
      <c r="H174" s="82"/>
      <c r="I174" s="82"/>
      <c r="J174" s="82"/>
      <c r="K174" s="82"/>
      <c r="L174" s="82"/>
      <c r="M174" s="82"/>
      <c r="N174" s="82"/>
      <c r="O174" s="82"/>
      <c r="P174" s="82"/>
      <c r="Q174" s="82"/>
      <c r="R174" s="82"/>
      <c r="S174" s="82"/>
      <c r="T174" s="82"/>
      <c r="U174" s="82"/>
      <c r="V174" s="82"/>
      <c r="W174" s="82"/>
      <c r="X174" s="82"/>
      <c r="Y174" s="82"/>
      <c r="Z174" s="93"/>
    </row>
    <row r="175" spans="1:26" ht="19.5" customHeight="1" x14ac:dyDescent="0.35">
      <c r="A175" s="82"/>
      <c r="B175" s="82"/>
      <c r="C175" s="82"/>
      <c r="D175" s="155" t="s">
        <v>142</v>
      </c>
      <c r="E175" s="155"/>
      <c r="F175" s="155"/>
      <c r="G175" s="155"/>
      <c r="H175" s="155"/>
      <c r="I175" s="155"/>
      <c r="J175" s="155"/>
      <c r="K175" s="155"/>
      <c r="L175" s="155"/>
      <c r="M175" s="82"/>
      <c r="N175" s="82"/>
      <c r="O175" s="82"/>
      <c r="P175" s="82"/>
      <c r="Q175" s="82"/>
      <c r="R175" s="82"/>
      <c r="S175" s="82"/>
      <c r="T175" s="82"/>
      <c r="U175" s="82"/>
      <c r="V175" s="82"/>
      <c r="W175" s="82"/>
      <c r="X175" s="82"/>
      <c r="Y175" s="87">
        <f t="shared" ref="Y175:Y181" si="12">0+Z175</f>
        <v>0</v>
      </c>
      <c r="Z175" s="93" t="b">
        <v>0</v>
      </c>
    </row>
    <row r="176" spans="1:26" ht="19.5" customHeight="1" x14ac:dyDescent="0.35">
      <c r="A176" s="82"/>
      <c r="B176" s="82"/>
      <c r="C176" s="82"/>
      <c r="D176" s="155" t="s">
        <v>143</v>
      </c>
      <c r="E176" s="155"/>
      <c r="F176" s="155"/>
      <c r="G176" s="155"/>
      <c r="H176" s="155"/>
      <c r="I176" s="155"/>
      <c r="J176" s="155"/>
      <c r="K176" s="155"/>
      <c r="L176" s="155"/>
      <c r="M176" s="82"/>
      <c r="N176" s="82"/>
      <c r="O176" s="82"/>
      <c r="P176" s="82"/>
      <c r="Q176" s="82"/>
      <c r="R176" s="82"/>
      <c r="S176" s="82"/>
      <c r="T176" s="82"/>
      <c r="U176" s="82"/>
      <c r="V176" s="82"/>
      <c r="W176" s="82"/>
      <c r="X176" s="82"/>
      <c r="Y176" s="87">
        <f t="shared" si="12"/>
        <v>0</v>
      </c>
      <c r="Z176" s="93" t="b">
        <v>0</v>
      </c>
    </row>
    <row r="177" spans="1:26" ht="19.5" customHeight="1" x14ac:dyDescent="0.35">
      <c r="A177" s="82"/>
      <c r="B177" s="82"/>
      <c r="C177" s="82"/>
      <c r="D177" s="155" t="s">
        <v>144</v>
      </c>
      <c r="E177" s="155"/>
      <c r="F177" s="155"/>
      <c r="G177" s="155"/>
      <c r="H177" s="155"/>
      <c r="I177" s="155"/>
      <c r="J177" s="155"/>
      <c r="K177" s="155"/>
      <c r="L177" s="155"/>
      <c r="M177" s="82"/>
      <c r="N177" s="82"/>
      <c r="O177" s="82"/>
      <c r="P177" s="82"/>
      <c r="Q177" s="82"/>
      <c r="R177" s="82"/>
      <c r="S177" s="82"/>
      <c r="T177" s="82"/>
      <c r="U177" s="82"/>
      <c r="V177" s="82"/>
      <c r="W177" s="82"/>
      <c r="X177" s="82"/>
      <c r="Y177" s="87">
        <f t="shared" si="12"/>
        <v>0</v>
      </c>
      <c r="Z177" s="93" t="b">
        <v>0</v>
      </c>
    </row>
    <row r="178" spans="1:26" ht="19.5" customHeight="1" x14ac:dyDescent="0.35">
      <c r="A178" s="82"/>
      <c r="B178" s="82"/>
      <c r="C178" s="82"/>
      <c r="D178" s="155" t="s">
        <v>145</v>
      </c>
      <c r="E178" s="155"/>
      <c r="F178" s="155"/>
      <c r="G178" s="155"/>
      <c r="H178" s="155"/>
      <c r="I178" s="155"/>
      <c r="J178" s="155"/>
      <c r="K178" s="155"/>
      <c r="L178" s="155"/>
      <c r="M178" s="82"/>
      <c r="N178" s="82"/>
      <c r="O178" s="82"/>
      <c r="P178" s="82"/>
      <c r="Q178" s="82"/>
      <c r="R178" s="82"/>
      <c r="S178" s="82"/>
      <c r="T178" s="82"/>
      <c r="U178" s="82"/>
      <c r="V178" s="82"/>
      <c r="W178" s="82"/>
      <c r="X178" s="82"/>
      <c r="Y178" s="87">
        <f t="shared" si="12"/>
        <v>0</v>
      </c>
      <c r="Z178" s="93" t="b">
        <v>0</v>
      </c>
    </row>
    <row r="179" spans="1:26" ht="19.5" customHeight="1" x14ac:dyDescent="0.35">
      <c r="A179" s="82"/>
      <c r="B179" s="82"/>
      <c r="C179" s="82"/>
      <c r="D179" s="155" t="s">
        <v>146</v>
      </c>
      <c r="E179" s="155"/>
      <c r="F179" s="155"/>
      <c r="G179" s="155"/>
      <c r="H179" s="155"/>
      <c r="I179" s="155"/>
      <c r="J179" s="155"/>
      <c r="K179" s="155"/>
      <c r="L179" s="155"/>
      <c r="M179" s="82"/>
      <c r="N179" s="82"/>
      <c r="O179" s="82"/>
      <c r="P179" s="82"/>
      <c r="Q179" s="82"/>
      <c r="R179" s="82"/>
      <c r="S179" s="82"/>
      <c r="T179" s="82"/>
      <c r="U179" s="82"/>
      <c r="V179" s="82"/>
      <c r="W179" s="82"/>
      <c r="X179" s="82"/>
      <c r="Y179" s="87">
        <f t="shared" si="12"/>
        <v>0</v>
      </c>
      <c r="Z179" s="93" t="b">
        <v>0</v>
      </c>
    </row>
    <row r="180" spans="1:26" ht="19.5" customHeight="1" x14ac:dyDescent="0.35">
      <c r="A180" s="82"/>
      <c r="B180" s="82"/>
      <c r="C180" s="82"/>
      <c r="D180" s="155" t="s">
        <v>147</v>
      </c>
      <c r="E180" s="155"/>
      <c r="F180" s="155"/>
      <c r="G180" s="155"/>
      <c r="H180" s="155"/>
      <c r="I180" s="155"/>
      <c r="J180" s="155"/>
      <c r="K180" s="155"/>
      <c r="L180" s="155"/>
      <c r="M180" s="82"/>
      <c r="N180" s="82"/>
      <c r="O180" s="82"/>
      <c r="P180" s="82"/>
      <c r="Q180" s="82"/>
      <c r="R180" s="82"/>
      <c r="S180" s="82"/>
      <c r="T180" s="82"/>
      <c r="U180" s="82"/>
      <c r="V180" s="82"/>
      <c r="W180" s="82"/>
      <c r="X180" s="82"/>
      <c r="Y180" s="87">
        <f t="shared" si="12"/>
        <v>0</v>
      </c>
      <c r="Z180" s="93" t="b">
        <v>0</v>
      </c>
    </row>
    <row r="181" spans="1:26" ht="19.5" customHeight="1" x14ac:dyDescent="0.35">
      <c r="A181" s="82"/>
      <c r="B181" s="82"/>
      <c r="C181" s="82"/>
      <c r="D181" s="155" t="s">
        <v>148</v>
      </c>
      <c r="E181" s="155"/>
      <c r="F181" s="155"/>
      <c r="G181" s="155"/>
      <c r="H181" s="155"/>
      <c r="I181" s="155"/>
      <c r="J181" s="155"/>
      <c r="K181" s="155"/>
      <c r="L181" s="155"/>
      <c r="M181" s="82"/>
      <c r="N181" s="82"/>
      <c r="O181" s="82"/>
      <c r="P181" s="82"/>
      <c r="Q181" s="82"/>
      <c r="R181" s="82"/>
      <c r="S181" s="82"/>
      <c r="T181" s="82"/>
      <c r="U181" s="82"/>
      <c r="V181" s="82"/>
      <c r="W181" s="82"/>
      <c r="X181" s="82"/>
      <c r="Y181" s="87">
        <f t="shared" si="12"/>
        <v>0</v>
      </c>
      <c r="Z181" s="93" t="b">
        <v>0</v>
      </c>
    </row>
    <row r="182" spans="1:26" ht="15.5" x14ac:dyDescent="0.35">
      <c r="A182" s="82"/>
      <c r="B182" s="82"/>
      <c r="C182" s="82"/>
      <c r="D182" s="155" t="s">
        <v>139</v>
      </c>
      <c r="E182" s="155"/>
      <c r="F182" s="155"/>
      <c r="G182" s="155"/>
      <c r="H182" s="155"/>
      <c r="I182" s="155"/>
      <c r="J182" s="155"/>
      <c r="K182" s="155"/>
      <c r="L182" s="155"/>
      <c r="M182" s="82"/>
      <c r="N182" s="82"/>
      <c r="O182" s="82"/>
      <c r="P182" s="82"/>
      <c r="Q182" s="82"/>
      <c r="R182" s="82"/>
      <c r="S182" s="82"/>
      <c r="T182" s="82"/>
      <c r="U182" s="82"/>
      <c r="V182" s="82"/>
      <c r="W182" s="82"/>
      <c r="X182" s="82"/>
      <c r="Y182" s="82"/>
      <c r="Z182" s="93"/>
    </row>
    <row r="183" spans="1:26" ht="15.5" x14ac:dyDescent="0.35">
      <c r="A183" s="82"/>
      <c r="B183" s="82"/>
      <c r="C183" s="82"/>
      <c r="D183" s="144"/>
      <c r="E183" s="145"/>
      <c r="F183" s="145"/>
      <c r="G183" s="145"/>
      <c r="H183" s="145"/>
      <c r="I183" s="145"/>
      <c r="J183" s="145"/>
      <c r="K183" s="145"/>
      <c r="L183" s="146"/>
      <c r="M183" s="82"/>
      <c r="N183" s="82"/>
      <c r="O183" s="82"/>
      <c r="P183" s="82"/>
      <c r="Q183" s="82"/>
      <c r="R183" s="82"/>
      <c r="S183" s="82"/>
      <c r="T183" s="82"/>
      <c r="U183" s="82"/>
      <c r="V183" s="82"/>
      <c r="W183" s="82"/>
      <c r="X183" s="82"/>
      <c r="Y183" s="82"/>
      <c r="Z183" s="93"/>
    </row>
    <row r="184" spans="1:26" ht="15.5" x14ac:dyDescent="0.35">
      <c r="A184" s="82"/>
      <c r="B184" s="82"/>
      <c r="C184" s="82"/>
      <c r="D184" s="147"/>
      <c r="E184" s="148"/>
      <c r="F184" s="148"/>
      <c r="G184" s="148"/>
      <c r="H184" s="148"/>
      <c r="I184" s="148"/>
      <c r="J184" s="148"/>
      <c r="K184" s="148"/>
      <c r="L184" s="149"/>
      <c r="M184" s="82"/>
      <c r="N184" s="82"/>
      <c r="O184" s="82"/>
      <c r="P184" s="82"/>
      <c r="Q184" s="82"/>
      <c r="R184" s="82"/>
      <c r="S184" s="82"/>
      <c r="T184" s="82"/>
      <c r="U184" s="82"/>
      <c r="V184" s="82"/>
      <c r="W184" s="82"/>
      <c r="X184" s="82"/>
      <c r="Y184" s="82"/>
      <c r="Z184" s="93"/>
    </row>
    <row r="185" spans="1:26" ht="15.5" x14ac:dyDescent="0.35">
      <c r="A185" s="82"/>
      <c r="B185" s="82"/>
      <c r="C185" s="82"/>
      <c r="D185" s="147"/>
      <c r="E185" s="148"/>
      <c r="F185" s="148"/>
      <c r="G185" s="148"/>
      <c r="H185" s="148"/>
      <c r="I185" s="148"/>
      <c r="J185" s="148"/>
      <c r="K185" s="148"/>
      <c r="L185" s="149"/>
      <c r="M185" s="82"/>
      <c r="N185" s="82"/>
      <c r="O185" s="82"/>
      <c r="P185" s="82"/>
      <c r="Q185" s="82"/>
      <c r="R185" s="82"/>
      <c r="S185" s="82"/>
      <c r="T185" s="82"/>
      <c r="U185" s="82"/>
      <c r="V185" s="82"/>
      <c r="W185" s="82"/>
      <c r="X185" s="82"/>
      <c r="Y185" s="82"/>
      <c r="Z185" s="93"/>
    </row>
    <row r="186" spans="1:26" ht="15.5" x14ac:dyDescent="0.35">
      <c r="A186" s="82"/>
      <c r="B186" s="82"/>
      <c r="C186" s="82"/>
      <c r="D186" s="147"/>
      <c r="E186" s="148"/>
      <c r="F186" s="148"/>
      <c r="G186" s="148"/>
      <c r="H186" s="148"/>
      <c r="I186" s="148"/>
      <c r="J186" s="148"/>
      <c r="K186" s="148"/>
      <c r="L186" s="149"/>
      <c r="M186" s="82"/>
      <c r="N186" s="82"/>
      <c r="O186" s="82"/>
      <c r="P186" s="82"/>
      <c r="Q186" s="82"/>
      <c r="R186" s="82"/>
      <c r="S186" s="82"/>
      <c r="T186" s="82"/>
      <c r="U186" s="82"/>
      <c r="V186" s="82"/>
      <c r="W186" s="82"/>
      <c r="X186" s="82"/>
      <c r="Y186" s="82"/>
      <c r="Z186" s="93"/>
    </row>
    <row r="187" spans="1:26" ht="15.5" x14ac:dyDescent="0.35">
      <c r="A187" s="82"/>
      <c r="B187" s="82"/>
      <c r="C187" s="82"/>
      <c r="D187" s="147"/>
      <c r="E187" s="148"/>
      <c r="F187" s="148"/>
      <c r="G187" s="148"/>
      <c r="H187" s="148"/>
      <c r="I187" s="148"/>
      <c r="J187" s="148"/>
      <c r="K187" s="148"/>
      <c r="L187" s="149"/>
      <c r="M187" s="82"/>
      <c r="N187" s="82"/>
      <c r="O187" s="82"/>
      <c r="P187" s="82"/>
      <c r="Q187" s="82"/>
      <c r="R187" s="82"/>
      <c r="S187" s="82"/>
      <c r="T187" s="82"/>
      <c r="U187" s="82"/>
      <c r="V187" s="82"/>
      <c r="W187" s="82"/>
      <c r="X187" s="82"/>
      <c r="Y187" s="82"/>
      <c r="Z187" s="93"/>
    </row>
    <row r="188" spans="1:26" ht="15.5" x14ac:dyDescent="0.35">
      <c r="A188" s="82"/>
      <c r="B188" s="82"/>
      <c r="C188" s="82"/>
      <c r="D188" s="147"/>
      <c r="E188" s="148"/>
      <c r="F188" s="148"/>
      <c r="G188" s="148"/>
      <c r="H188" s="148"/>
      <c r="I188" s="148"/>
      <c r="J188" s="148"/>
      <c r="K188" s="148"/>
      <c r="L188" s="149"/>
      <c r="M188" s="82"/>
      <c r="N188" s="82"/>
      <c r="O188" s="82"/>
      <c r="P188" s="82"/>
      <c r="Q188" s="82"/>
      <c r="R188" s="82"/>
      <c r="S188" s="82"/>
      <c r="T188" s="82"/>
      <c r="U188" s="82"/>
      <c r="V188" s="82"/>
      <c r="W188" s="82"/>
      <c r="X188" s="82"/>
      <c r="Y188" s="82"/>
      <c r="Z188" s="93"/>
    </row>
    <row r="189" spans="1:26" ht="15.5" x14ac:dyDescent="0.35">
      <c r="A189" s="82"/>
      <c r="B189" s="82"/>
      <c r="C189" s="82"/>
      <c r="D189" s="150"/>
      <c r="E189" s="151"/>
      <c r="F189" s="151"/>
      <c r="G189" s="151"/>
      <c r="H189" s="151"/>
      <c r="I189" s="151"/>
      <c r="J189" s="151"/>
      <c r="K189" s="151"/>
      <c r="L189" s="152"/>
      <c r="M189" s="82"/>
      <c r="N189" s="82"/>
      <c r="O189" s="82"/>
      <c r="P189" s="82"/>
      <c r="Q189" s="82"/>
      <c r="R189" s="82"/>
      <c r="S189" s="82"/>
      <c r="T189" s="82"/>
      <c r="U189" s="82"/>
      <c r="V189" s="82"/>
      <c r="W189" s="82"/>
      <c r="X189" s="82"/>
      <c r="Y189" s="82"/>
      <c r="Z189" s="93"/>
    </row>
    <row r="190" spans="1:26" ht="15.5" x14ac:dyDescent="0.35">
      <c r="A190" s="82"/>
      <c r="B190" s="82"/>
      <c r="N190" s="82"/>
      <c r="O190" s="82"/>
      <c r="P190" s="82"/>
      <c r="Q190" s="82"/>
      <c r="R190" s="82"/>
      <c r="S190" s="82"/>
      <c r="T190" s="82"/>
      <c r="U190" s="82"/>
      <c r="V190" s="82"/>
      <c r="W190" s="82"/>
      <c r="X190" s="82"/>
      <c r="Y190" s="82"/>
      <c r="Z190" s="93"/>
    </row>
    <row r="191" spans="1:26" ht="15.5" x14ac:dyDescent="0.35">
      <c r="A191" s="82"/>
      <c r="B191" s="82"/>
      <c r="D191" s="154" t="str">
        <f>IF(AND(D183="",SUM(Y175:Y181)=0),"","Please explain what you have done, along with any insights you have learnt.")</f>
        <v/>
      </c>
      <c r="E191" s="154"/>
      <c r="F191" s="154"/>
      <c r="G191" s="154"/>
      <c r="H191" s="154"/>
      <c r="I191" s="154"/>
      <c r="J191" s="154"/>
      <c r="K191" s="154"/>
      <c r="L191" s="154"/>
      <c r="N191" s="82"/>
      <c r="O191" s="82"/>
      <c r="P191" s="82"/>
      <c r="Q191" s="82"/>
      <c r="R191" s="82"/>
      <c r="S191" s="82"/>
      <c r="T191" s="82"/>
      <c r="U191" s="82"/>
      <c r="V191" s="82"/>
      <c r="W191" s="82"/>
      <c r="X191" s="82"/>
      <c r="Y191" s="82"/>
      <c r="Z191" s="93"/>
    </row>
    <row r="192" spans="1:26" ht="15.5" x14ac:dyDescent="0.35">
      <c r="A192" s="82"/>
      <c r="B192" s="82"/>
      <c r="D192" s="153"/>
      <c r="E192" s="153"/>
      <c r="F192" s="153"/>
      <c r="G192" s="153"/>
      <c r="H192" s="153"/>
      <c r="I192" s="153"/>
      <c r="J192" s="153"/>
      <c r="K192" s="153"/>
      <c r="L192" s="153"/>
      <c r="N192" s="82"/>
      <c r="O192" s="82"/>
      <c r="P192" s="82"/>
      <c r="Q192" s="82"/>
      <c r="R192" s="82"/>
      <c r="S192" s="82"/>
      <c r="T192" s="82"/>
      <c r="U192" s="82"/>
      <c r="V192" s="82"/>
      <c r="W192" s="82"/>
      <c r="X192" s="82"/>
      <c r="Y192" s="82"/>
      <c r="Z192" s="93"/>
    </row>
    <row r="193" spans="1:27" ht="15.5" x14ac:dyDescent="0.35">
      <c r="A193" s="82"/>
      <c r="B193" s="82"/>
      <c r="D193" s="153"/>
      <c r="E193" s="153"/>
      <c r="F193" s="153"/>
      <c r="G193" s="153"/>
      <c r="H193" s="153"/>
      <c r="I193" s="153"/>
      <c r="J193" s="153"/>
      <c r="K193" s="153"/>
      <c r="L193" s="153"/>
      <c r="N193" s="82"/>
      <c r="O193" s="82"/>
      <c r="P193" s="82"/>
      <c r="Q193" s="82"/>
      <c r="R193" s="82"/>
      <c r="S193" s="82"/>
      <c r="T193" s="82"/>
      <c r="U193" s="82"/>
      <c r="V193" s="82"/>
      <c r="W193" s="82"/>
      <c r="X193" s="82"/>
      <c r="Y193" s="82"/>
      <c r="Z193" s="93"/>
    </row>
    <row r="194" spans="1:27" ht="15.5" x14ac:dyDescent="0.35">
      <c r="A194" s="82"/>
      <c r="B194" s="82"/>
      <c r="D194" s="153"/>
      <c r="E194" s="153"/>
      <c r="F194" s="153"/>
      <c r="G194" s="153"/>
      <c r="H194" s="153"/>
      <c r="I194" s="153"/>
      <c r="J194" s="153"/>
      <c r="K194" s="153"/>
      <c r="L194" s="153"/>
      <c r="N194" s="82"/>
      <c r="O194" s="82"/>
      <c r="P194" s="82"/>
      <c r="Q194" s="82"/>
      <c r="R194" s="82"/>
      <c r="S194" s="82"/>
      <c r="T194" s="82"/>
      <c r="U194" s="82"/>
      <c r="V194" s="82"/>
      <c r="W194" s="82"/>
      <c r="X194" s="82"/>
      <c r="Y194" s="82"/>
      <c r="Z194" s="93"/>
    </row>
    <row r="195" spans="1:27" ht="15.5" x14ac:dyDescent="0.35">
      <c r="A195" s="82"/>
      <c r="B195" s="82"/>
      <c r="D195" s="153"/>
      <c r="E195" s="153"/>
      <c r="F195" s="153"/>
      <c r="G195" s="153"/>
      <c r="H195" s="153"/>
      <c r="I195" s="153"/>
      <c r="J195" s="153"/>
      <c r="K195" s="153"/>
      <c r="L195" s="153"/>
      <c r="N195" s="82"/>
      <c r="O195" s="82"/>
      <c r="P195" s="82"/>
      <c r="Q195" s="82"/>
      <c r="R195" s="82"/>
      <c r="S195" s="82"/>
      <c r="T195" s="82"/>
      <c r="U195" s="82"/>
      <c r="V195" s="82"/>
      <c r="W195" s="82"/>
      <c r="X195" s="82"/>
      <c r="Y195" s="82"/>
      <c r="Z195" s="93"/>
    </row>
    <row r="196" spans="1:27" ht="15.5" x14ac:dyDescent="0.35">
      <c r="A196" s="82"/>
      <c r="B196" s="82"/>
      <c r="D196" s="153"/>
      <c r="E196" s="153"/>
      <c r="F196" s="153"/>
      <c r="G196" s="153"/>
      <c r="H196" s="153"/>
      <c r="I196" s="153"/>
      <c r="J196" s="153"/>
      <c r="K196" s="153"/>
      <c r="L196" s="153"/>
      <c r="N196" s="82"/>
      <c r="O196" s="82"/>
      <c r="P196" s="82"/>
      <c r="Q196" s="82"/>
      <c r="R196" s="82"/>
      <c r="S196" s="82"/>
      <c r="T196" s="82"/>
      <c r="U196" s="82"/>
      <c r="V196" s="82"/>
      <c r="W196" s="82"/>
      <c r="X196" s="82"/>
      <c r="Y196" s="82"/>
      <c r="Z196" s="93"/>
    </row>
    <row r="197" spans="1:27" ht="15.5" x14ac:dyDescent="0.35">
      <c r="A197" s="82"/>
      <c r="B197" s="82"/>
      <c r="N197" s="82"/>
      <c r="O197" s="82"/>
      <c r="P197" s="82"/>
      <c r="Q197" s="82"/>
      <c r="R197" s="82"/>
      <c r="S197" s="82"/>
      <c r="T197" s="82"/>
      <c r="U197" s="82"/>
      <c r="V197" s="82"/>
      <c r="W197" s="82"/>
      <c r="X197" s="82"/>
      <c r="Y197" s="82"/>
      <c r="Z197" s="93"/>
    </row>
    <row r="198" spans="1:27" ht="15.5" x14ac:dyDescent="0.35">
      <c r="A198" s="82"/>
      <c r="B198" s="82"/>
      <c r="C198" s="82"/>
      <c r="D198" s="82"/>
      <c r="E198" s="82"/>
      <c r="F198" s="82"/>
      <c r="G198" s="82"/>
      <c r="H198" s="82"/>
      <c r="I198" s="82"/>
      <c r="J198" s="82"/>
      <c r="K198" s="82"/>
      <c r="L198" s="82"/>
      <c r="M198" s="82"/>
      <c r="N198" s="82"/>
      <c r="O198" s="82"/>
      <c r="P198" s="82"/>
      <c r="Q198" s="82"/>
      <c r="R198" s="82"/>
      <c r="S198" s="82"/>
      <c r="T198" s="82"/>
      <c r="U198" s="82"/>
      <c r="V198" s="82"/>
      <c r="W198" s="82"/>
      <c r="X198" s="82"/>
      <c r="Y198" s="82"/>
      <c r="Z198" s="93"/>
    </row>
    <row r="199" spans="1:27" ht="15.5" x14ac:dyDescent="0.35">
      <c r="A199" s="82"/>
      <c r="B199" s="83" t="s">
        <v>149</v>
      </c>
      <c r="C199" s="82"/>
      <c r="D199" s="82"/>
      <c r="E199" s="82"/>
      <c r="F199" s="82"/>
      <c r="G199" s="82"/>
      <c r="H199" s="82"/>
      <c r="I199" s="82"/>
      <c r="J199" s="82"/>
      <c r="K199" s="82"/>
      <c r="L199" s="82"/>
      <c r="M199" s="82"/>
      <c r="N199" s="82"/>
      <c r="O199" s="82"/>
      <c r="P199" s="82"/>
      <c r="Q199" s="82"/>
      <c r="R199" s="82"/>
      <c r="S199" s="82"/>
      <c r="T199" s="82"/>
      <c r="U199" s="82"/>
      <c r="V199" s="82"/>
      <c r="W199" s="82"/>
      <c r="X199" s="82"/>
      <c r="Y199" s="82"/>
      <c r="Z199" s="93"/>
    </row>
    <row r="200" spans="1:27" ht="15.5" x14ac:dyDescent="0.35">
      <c r="A200" s="82"/>
      <c r="B200" s="143" t="s">
        <v>150</v>
      </c>
      <c r="C200" s="143"/>
      <c r="D200" s="143"/>
      <c r="E200" s="143"/>
      <c r="F200" s="143"/>
      <c r="G200" s="143"/>
      <c r="H200" s="143"/>
      <c r="I200" s="143"/>
      <c r="J200" s="143"/>
      <c r="K200" s="143"/>
      <c r="L200" s="143"/>
      <c r="M200" s="82"/>
      <c r="N200" s="82"/>
      <c r="O200" s="82"/>
      <c r="P200" s="82"/>
      <c r="Q200" s="82"/>
      <c r="R200" s="82"/>
      <c r="S200" s="82"/>
      <c r="T200" s="82"/>
      <c r="U200" s="82"/>
      <c r="V200" s="82"/>
      <c r="W200" s="82"/>
      <c r="X200" s="82"/>
      <c r="Y200" s="82"/>
      <c r="Z200" s="93"/>
    </row>
    <row r="201" spans="1:27" ht="15.5" x14ac:dyDescent="0.35">
      <c r="A201" s="82"/>
      <c r="B201" s="82"/>
      <c r="C201" s="82"/>
      <c r="D201" s="82"/>
      <c r="E201" s="82"/>
      <c r="F201" s="82"/>
      <c r="G201" s="82"/>
      <c r="H201" s="82"/>
      <c r="I201" s="82"/>
      <c r="J201" s="82"/>
      <c r="K201" s="82"/>
      <c r="L201" s="82"/>
      <c r="M201" s="82"/>
      <c r="N201" s="82"/>
      <c r="O201" s="82"/>
      <c r="P201" s="82"/>
      <c r="Q201" s="82"/>
      <c r="R201" s="82"/>
      <c r="S201" s="82"/>
      <c r="T201" s="82"/>
      <c r="U201" s="82"/>
      <c r="V201" s="82"/>
      <c r="W201" s="82"/>
      <c r="X201" s="82"/>
      <c r="Y201" s="82"/>
      <c r="Z201" s="93"/>
    </row>
    <row r="202" spans="1:27" ht="15.5" x14ac:dyDescent="0.35">
      <c r="A202" s="82"/>
      <c r="B202" s="82"/>
      <c r="C202" s="82"/>
      <c r="D202" s="86" t="s">
        <v>100</v>
      </c>
      <c r="E202" s="82"/>
      <c r="F202" s="82"/>
      <c r="G202" s="82"/>
      <c r="H202" s="82"/>
      <c r="I202" s="82"/>
      <c r="J202" s="82"/>
      <c r="K202" s="82"/>
      <c r="L202" s="82"/>
      <c r="M202" s="82"/>
      <c r="N202" s="82"/>
      <c r="O202" s="82"/>
      <c r="P202" s="82"/>
      <c r="Q202" s="82"/>
      <c r="R202" s="82"/>
      <c r="S202" s="82"/>
      <c r="T202" s="82"/>
      <c r="U202" s="82"/>
      <c r="V202" s="82"/>
      <c r="W202" s="82"/>
      <c r="X202" s="82">
        <f>0+Z202</f>
        <v>0</v>
      </c>
      <c r="Y202" s="87">
        <f t="shared" ref="Y202:Y204" si="13">0+Z202</f>
        <v>0</v>
      </c>
      <c r="Z202" s="93" t="b">
        <v>0</v>
      </c>
      <c r="AA202" s="82">
        <f>SUM(Y202:Y204)</f>
        <v>1</v>
      </c>
    </row>
    <row r="203" spans="1:27" ht="15.5" x14ac:dyDescent="0.35">
      <c r="A203" s="82"/>
      <c r="B203" s="82"/>
      <c r="C203" s="82"/>
      <c r="D203" s="86" t="s">
        <v>101</v>
      </c>
      <c r="E203" s="82"/>
      <c r="F203" s="82"/>
      <c r="G203" s="82"/>
      <c r="H203" s="82"/>
      <c r="I203" s="82"/>
      <c r="J203" s="82"/>
      <c r="K203" s="82"/>
      <c r="L203" s="82"/>
      <c r="M203" s="82"/>
      <c r="N203" s="82"/>
      <c r="O203" s="82"/>
      <c r="P203" s="82"/>
      <c r="Q203" s="82"/>
      <c r="R203" s="82"/>
      <c r="S203" s="82"/>
      <c r="T203" s="82"/>
      <c r="U203" s="82"/>
      <c r="V203" s="82"/>
      <c r="W203" s="82"/>
      <c r="X203" s="82">
        <f t="shared" ref="X203:X204" si="14">0+Z203</f>
        <v>1</v>
      </c>
      <c r="Y203" s="87">
        <f t="shared" si="13"/>
        <v>1</v>
      </c>
      <c r="Z203" s="93" t="b">
        <v>1</v>
      </c>
      <c r="AA203" s="82">
        <f>AA202</f>
        <v>1</v>
      </c>
    </row>
    <row r="204" spans="1:27" ht="15.5" x14ac:dyDescent="0.35">
      <c r="A204" s="82"/>
      <c r="B204" s="82"/>
      <c r="C204" s="82"/>
      <c r="D204" s="86" t="s">
        <v>151</v>
      </c>
      <c r="E204" s="82"/>
      <c r="F204" s="82"/>
      <c r="G204" s="82"/>
      <c r="H204" s="82"/>
      <c r="I204" s="82"/>
      <c r="J204" s="82"/>
      <c r="K204" s="82"/>
      <c r="L204" s="82"/>
      <c r="M204" s="82"/>
      <c r="N204" s="82"/>
      <c r="O204" s="82"/>
      <c r="P204" s="82"/>
      <c r="Q204" s="82"/>
      <c r="R204" s="82"/>
      <c r="S204" s="82"/>
      <c r="T204" s="82"/>
      <c r="U204" s="82"/>
      <c r="V204" s="82"/>
      <c r="W204" s="82"/>
      <c r="X204" s="82">
        <f t="shared" si="14"/>
        <v>0</v>
      </c>
      <c r="Y204" s="87">
        <f t="shared" si="13"/>
        <v>0</v>
      </c>
      <c r="Z204" s="93" t="b">
        <v>0</v>
      </c>
      <c r="AA204" s="82">
        <f>AA203</f>
        <v>1</v>
      </c>
    </row>
    <row r="205" spans="1:27" ht="15.5" x14ac:dyDescent="0.35">
      <c r="A205" s="82"/>
      <c r="B205" s="82"/>
      <c r="C205" s="82"/>
      <c r="D205" s="82"/>
      <c r="E205" s="82"/>
      <c r="F205" s="82"/>
      <c r="G205" s="82"/>
      <c r="H205" s="82"/>
      <c r="I205" s="82"/>
      <c r="J205" s="82"/>
      <c r="K205" s="82"/>
      <c r="L205" s="82"/>
      <c r="M205" s="82"/>
      <c r="N205" s="82"/>
      <c r="O205" s="82"/>
      <c r="P205" s="82"/>
      <c r="Q205" s="82"/>
      <c r="R205" s="82"/>
      <c r="S205" s="82"/>
      <c r="T205" s="82"/>
      <c r="U205" s="82"/>
      <c r="V205" s="82"/>
      <c r="W205" s="82"/>
      <c r="X205" s="82"/>
      <c r="Y205" s="82"/>
      <c r="Z205" s="93"/>
    </row>
    <row r="206" spans="1:27" ht="15.5" x14ac:dyDescent="0.35">
      <c r="A206" s="82"/>
      <c r="B206" s="82" t="str">
        <f>IF(OR(Z202=TRUE,Z204=TRUE),"Please give details","")</f>
        <v/>
      </c>
      <c r="C206" s="82"/>
      <c r="D206" s="82"/>
      <c r="E206" s="82"/>
      <c r="F206" s="82"/>
      <c r="G206" s="82"/>
      <c r="H206" s="82"/>
      <c r="I206" s="82"/>
      <c r="J206" s="82"/>
      <c r="K206" s="82"/>
      <c r="L206" s="82"/>
      <c r="M206" s="82"/>
      <c r="N206" s="82"/>
      <c r="O206" s="82"/>
      <c r="P206" s="82"/>
      <c r="Q206" s="82"/>
      <c r="R206" s="82"/>
      <c r="S206" s="82"/>
      <c r="T206" s="82"/>
      <c r="U206" s="82"/>
      <c r="V206" s="82"/>
      <c r="W206" s="82"/>
      <c r="X206" s="82"/>
      <c r="Y206" s="82"/>
      <c r="Z206" s="93"/>
    </row>
    <row r="207" spans="1:27" ht="15.5" x14ac:dyDescent="0.35">
      <c r="A207" s="82"/>
      <c r="B207" s="142"/>
      <c r="C207" s="142"/>
      <c r="D207" s="142"/>
      <c r="E207" s="142"/>
      <c r="F207" s="142"/>
      <c r="G207" s="142"/>
      <c r="H207" s="142"/>
      <c r="I207" s="142"/>
      <c r="J207" s="142"/>
      <c r="K207" s="142"/>
      <c r="L207" s="142"/>
      <c r="M207" s="82"/>
      <c r="N207" s="82"/>
      <c r="O207" s="82"/>
      <c r="P207" s="82"/>
      <c r="Q207" s="82"/>
      <c r="R207" s="82"/>
      <c r="S207" s="82"/>
      <c r="T207" s="82"/>
      <c r="U207" s="82"/>
      <c r="V207" s="82"/>
      <c r="W207" s="82"/>
      <c r="X207" s="82"/>
      <c r="Y207" s="82"/>
      <c r="Z207" s="93"/>
    </row>
    <row r="208" spans="1:27" ht="15.5" x14ac:dyDescent="0.35">
      <c r="A208" s="82"/>
      <c r="B208" s="142"/>
      <c r="C208" s="142"/>
      <c r="D208" s="142"/>
      <c r="E208" s="142"/>
      <c r="F208" s="142"/>
      <c r="G208" s="142"/>
      <c r="H208" s="142"/>
      <c r="I208" s="142"/>
      <c r="J208" s="142"/>
      <c r="K208" s="142"/>
      <c r="L208" s="142"/>
      <c r="M208" s="82"/>
      <c r="N208" s="82"/>
      <c r="O208" s="82"/>
      <c r="P208" s="82"/>
      <c r="Q208" s="82"/>
      <c r="R208" s="82"/>
      <c r="S208" s="82"/>
      <c r="T208" s="82"/>
      <c r="U208" s="82"/>
      <c r="V208" s="82"/>
      <c r="W208" s="82"/>
      <c r="X208" s="82"/>
      <c r="Y208" s="82"/>
      <c r="Z208" s="93"/>
    </row>
    <row r="209" spans="1:26" ht="15.5" x14ac:dyDescent="0.35">
      <c r="A209" s="82"/>
      <c r="B209" s="142"/>
      <c r="C209" s="142"/>
      <c r="D209" s="142"/>
      <c r="E209" s="142"/>
      <c r="F209" s="142"/>
      <c r="G209" s="142"/>
      <c r="H209" s="142"/>
      <c r="I209" s="142"/>
      <c r="J209" s="142"/>
      <c r="K209" s="142"/>
      <c r="L209" s="142"/>
      <c r="M209" s="82"/>
      <c r="N209" s="82"/>
      <c r="O209" s="82"/>
      <c r="P209" s="82"/>
      <c r="Q209" s="82"/>
      <c r="R209" s="82"/>
      <c r="S209" s="82"/>
      <c r="T209" s="82"/>
      <c r="U209" s="82"/>
      <c r="V209" s="82"/>
      <c r="W209" s="82"/>
      <c r="X209" s="82"/>
      <c r="Y209" s="82"/>
      <c r="Z209" s="93"/>
    </row>
    <row r="210" spans="1:26" ht="15.5" x14ac:dyDescent="0.35">
      <c r="A210" s="82"/>
      <c r="B210" s="142"/>
      <c r="C210" s="142"/>
      <c r="D210" s="142"/>
      <c r="E210" s="142"/>
      <c r="F210" s="142"/>
      <c r="G210" s="142"/>
      <c r="H210" s="142"/>
      <c r="I210" s="142"/>
      <c r="J210" s="142"/>
      <c r="K210" s="142"/>
      <c r="L210" s="142"/>
      <c r="M210" s="82"/>
      <c r="N210" s="82"/>
      <c r="O210" s="82"/>
      <c r="P210" s="82"/>
      <c r="Q210" s="82"/>
      <c r="R210" s="82"/>
      <c r="S210" s="82"/>
      <c r="T210" s="82"/>
      <c r="U210" s="82"/>
      <c r="V210" s="82"/>
      <c r="W210" s="82"/>
      <c r="X210" s="82"/>
      <c r="Y210" s="82"/>
      <c r="Z210" s="93"/>
    </row>
    <row r="211" spans="1:26" ht="15.5" x14ac:dyDescent="0.35">
      <c r="A211" s="82"/>
      <c r="M211" s="82"/>
      <c r="N211" s="82"/>
      <c r="O211" s="82"/>
      <c r="P211" s="82"/>
      <c r="Q211" s="82"/>
      <c r="R211" s="82"/>
      <c r="S211" s="82"/>
      <c r="T211" s="82"/>
      <c r="U211" s="82"/>
      <c r="V211" s="82"/>
      <c r="W211" s="82"/>
      <c r="X211" s="82"/>
      <c r="Y211" s="82"/>
      <c r="Z211" s="93"/>
    </row>
    <row r="212" spans="1:26" ht="15.75" customHeight="1" x14ac:dyDescent="0.35">
      <c r="A212" s="82"/>
      <c r="B212" s="143" t="s">
        <v>152</v>
      </c>
      <c r="C212" s="143"/>
      <c r="D212" s="143"/>
      <c r="E212" s="143"/>
      <c r="F212" s="143"/>
      <c r="G212" s="143"/>
      <c r="H212" s="143"/>
      <c r="I212" s="143"/>
      <c r="J212" s="143"/>
      <c r="K212" s="143"/>
      <c r="L212" s="143"/>
      <c r="M212" s="82"/>
      <c r="N212" s="82"/>
      <c r="O212" s="82"/>
      <c r="P212" s="82"/>
      <c r="Q212" s="82"/>
      <c r="R212" s="82"/>
      <c r="S212" s="82"/>
      <c r="T212" s="82"/>
      <c r="U212" s="82"/>
      <c r="V212" s="82"/>
      <c r="W212" s="82"/>
      <c r="X212" s="82"/>
      <c r="Y212" s="82"/>
      <c r="Z212" s="93"/>
    </row>
    <row r="213" spans="1:26" ht="15.5" x14ac:dyDescent="0.35">
      <c r="A213" s="82"/>
      <c r="B213" s="143"/>
      <c r="C213" s="143"/>
      <c r="D213" s="143"/>
      <c r="E213" s="143"/>
      <c r="F213" s="143"/>
      <c r="G213" s="143"/>
      <c r="H213" s="143"/>
      <c r="I213" s="143"/>
      <c r="J213" s="143"/>
      <c r="K213" s="143"/>
      <c r="L213" s="143"/>
      <c r="M213" s="82"/>
      <c r="N213" s="82"/>
      <c r="O213" s="82"/>
      <c r="P213" s="82"/>
      <c r="Q213" s="82"/>
      <c r="R213" s="82"/>
      <c r="S213" s="82"/>
      <c r="T213" s="82"/>
      <c r="U213" s="82"/>
      <c r="V213" s="82"/>
      <c r="W213" s="82"/>
      <c r="X213" s="82"/>
      <c r="Y213" s="82"/>
      <c r="Z213" s="93"/>
    </row>
    <row r="214" spans="1:26" ht="15.5" x14ac:dyDescent="0.35">
      <c r="A214" s="82"/>
      <c r="B214" s="85"/>
      <c r="C214" s="85"/>
      <c r="D214" s="85"/>
      <c r="E214" s="85"/>
      <c r="F214" s="85"/>
      <c r="G214" s="85"/>
      <c r="H214" s="85"/>
      <c r="I214" s="85"/>
      <c r="J214" s="85"/>
      <c r="K214" s="85"/>
      <c r="L214" s="85"/>
      <c r="M214" s="82"/>
      <c r="N214" s="82"/>
      <c r="O214" s="82"/>
      <c r="P214" s="82"/>
      <c r="Q214" s="82"/>
      <c r="R214" s="82"/>
      <c r="S214" s="82"/>
      <c r="T214" s="82"/>
      <c r="U214" s="82"/>
      <c r="V214" s="82"/>
      <c r="W214" s="82"/>
      <c r="X214" s="82"/>
      <c r="Y214" s="82"/>
      <c r="Z214" s="93"/>
    </row>
    <row r="215" spans="1:26" ht="15.5" x14ac:dyDescent="0.35">
      <c r="A215" s="82"/>
      <c r="B215" s="82"/>
      <c r="C215" s="82"/>
      <c r="D215" s="86" t="s">
        <v>153</v>
      </c>
      <c r="E215" s="82"/>
      <c r="F215" s="82"/>
      <c r="G215" s="82"/>
      <c r="H215" s="82"/>
      <c r="I215" s="82"/>
      <c r="J215" s="82"/>
      <c r="K215" s="82"/>
      <c r="L215" s="82"/>
      <c r="M215" s="82"/>
      <c r="N215" s="82"/>
      <c r="O215" s="82"/>
      <c r="P215" s="82"/>
      <c r="Q215" s="82"/>
      <c r="R215" s="82"/>
      <c r="S215" s="82"/>
      <c r="T215" s="82"/>
      <c r="U215" s="82"/>
      <c r="V215" s="82"/>
      <c r="W215" s="82"/>
      <c r="X215" s="82"/>
      <c r="Y215" s="87">
        <f t="shared" ref="Y215:Y217" si="15">0+Z215</f>
        <v>0</v>
      </c>
      <c r="Z215" s="93" t="b">
        <v>0</v>
      </c>
    </row>
    <row r="216" spans="1:26" ht="15.5" x14ac:dyDescent="0.35">
      <c r="A216" s="82"/>
      <c r="B216" s="82"/>
      <c r="C216" s="82"/>
      <c r="D216" s="86" t="s">
        <v>154</v>
      </c>
      <c r="E216" s="82"/>
      <c r="F216" s="82"/>
      <c r="G216" s="82"/>
      <c r="H216" s="82"/>
      <c r="I216" s="82"/>
      <c r="J216" s="82"/>
      <c r="K216" s="82"/>
      <c r="L216" s="82"/>
      <c r="M216" s="82"/>
      <c r="N216" s="82"/>
      <c r="O216" s="82"/>
      <c r="P216" s="82"/>
      <c r="Q216" s="82"/>
      <c r="R216" s="82"/>
      <c r="S216" s="82"/>
      <c r="T216" s="82"/>
      <c r="U216" s="82"/>
      <c r="V216" s="82"/>
      <c r="W216" s="82"/>
      <c r="X216" s="82"/>
      <c r="Y216" s="87">
        <f t="shared" si="15"/>
        <v>0</v>
      </c>
      <c r="Z216" s="93" t="b">
        <v>0</v>
      </c>
    </row>
    <row r="217" spans="1:26" ht="15.5" x14ac:dyDescent="0.35">
      <c r="A217" s="82"/>
      <c r="B217" s="82"/>
      <c r="C217" s="82"/>
      <c r="D217" s="86" t="s">
        <v>155</v>
      </c>
      <c r="E217" s="82"/>
      <c r="F217" s="82"/>
      <c r="G217" s="82"/>
      <c r="H217" s="82"/>
      <c r="I217" s="82"/>
      <c r="J217" s="82"/>
      <c r="K217" s="82"/>
      <c r="L217" s="82"/>
      <c r="M217" s="82"/>
      <c r="N217" s="82"/>
      <c r="O217" s="82"/>
      <c r="P217" s="82"/>
      <c r="Q217" s="82"/>
      <c r="R217" s="82"/>
      <c r="S217" s="82"/>
      <c r="T217" s="82"/>
      <c r="U217" s="82"/>
      <c r="V217" s="82"/>
      <c r="W217" s="82"/>
      <c r="X217" s="82"/>
      <c r="Y217" s="87">
        <f t="shared" si="15"/>
        <v>0</v>
      </c>
      <c r="Z217" s="93" t="b">
        <v>0</v>
      </c>
    </row>
    <row r="218" spans="1:26" ht="15.5" x14ac:dyDescent="0.35">
      <c r="A218" s="82"/>
      <c r="D218" s="153"/>
      <c r="E218" s="153"/>
      <c r="F218" s="153"/>
      <c r="G218" s="153"/>
      <c r="H218" s="153"/>
      <c r="I218" s="153"/>
      <c r="J218" s="153"/>
      <c r="K218" s="153"/>
      <c r="L218" s="153"/>
      <c r="M218" s="82"/>
      <c r="N218" s="82"/>
      <c r="O218" s="82"/>
      <c r="P218" s="82"/>
      <c r="Q218" s="82"/>
      <c r="R218" s="82"/>
      <c r="S218" s="82"/>
      <c r="T218" s="82"/>
      <c r="U218" s="82"/>
      <c r="V218" s="82"/>
      <c r="W218" s="82"/>
      <c r="X218" s="82"/>
      <c r="Y218" s="82"/>
      <c r="Z218" s="93"/>
    </row>
    <row r="219" spans="1:26" ht="15.5" x14ac:dyDescent="0.35">
      <c r="A219" s="82"/>
      <c r="D219" s="153"/>
      <c r="E219" s="153"/>
      <c r="F219" s="153"/>
      <c r="G219" s="153"/>
      <c r="H219" s="153"/>
      <c r="I219" s="153"/>
      <c r="J219" s="153"/>
      <c r="K219" s="153"/>
      <c r="L219" s="153"/>
      <c r="M219" s="82"/>
      <c r="N219" s="82"/>
      <c r="O219" s="82"/>
      <c r="P219" s="82"/>
      <c r="Q219" s="82"/>
      <c r="R219" s="82"/>
      <c r="S219" s="82"/>
      <c r="T219" s="82"/>
      <c r="U219" s="82"/>
      <c r="V219" s="82"/>
      <c r="W219" s="82"/>
      <c r="X219" s="82"/>
      <c r="Y219" s="82"/>
      <c r="Z219" s="93"/>
    </row>
    <row r="220" spans="1:26" ht="15.5" x14ac:dyDescent="0.35">
      <c r="A220" s="82"/>
      <c r="D220" s="153"/>
      <c r="E220" s="153"/>
      <c r="F220" s="153"/>
      <c r="G220" s="153"/>
      <c r="H220" s="153"/>
      <c r="I220" s="153"/>
      <c r="J220" s="153"/>
      <c r="K220" s="153"/>
      <c r="L220" s="153"/>
      <c r="M220" s="82"/>
      <c r="N220" s="82"/>
      <c r="O220" s="82"/>
      <c r="P220" s="82"/>
      <c r="Q220" s="82"/>
      <c r="R220" s="82"/>
      <c r="S220" s="82"/>
      <c r="T220" s="82"/>
      <c r="U220" s="82"/>
      <c r="V220" s="82"/>
      <c r="W220" s="82"/>
      <c r="X220" s="82"/>
      <c r="Y220" s="82"/>
      <c r="Z220" s="93"/>
    </row>
    <row r="221" spans="1:26" ht="15.5" x14ac:dyDescent="0.35">
      <c r="A221" s="82"/>
      <c r="B221" s="82"/>
      <c r="C221" s="82"/>
      <c r="D221" s="153"/>
      <c r="E221" s="153"/>
      <c r="F221" s="153"/>
      <c r="G221" s="153"/>
      <c r="H221" s="153"/>
      <c r="I221" s="153"/>
      <c r="J221" s="153"/>
      <c r="K221" s="153"/>
      <c r="L221" s="153"/>
      <c r="M221" s="82"/>
      <c r="N221" s="82"/>
      <c r="O221" s="82"/>
      <c r="P221" s="82"/>
      <c r="Q221" s="82"/>
      <c r="R221" s="82"/>
      <c r="S221" s="82"/>
      <c r="T221" s="82"/>
      <c r="U221" s="82"/>
      <c r="V221" s="82"/>
      <c r="W221" s="82"/>
      <c r="X221" s="82"/>
      <c r="Y221" s="82"/>
      <c r="Z221" s="93"/>
    </row>
    <row r="222" spans="1:26" ht="15.5" x14ac:dyDescent="0.35">
      <c r="A222" s="82"/>
      <c r="B222" s="82"/>
      <c r="C222" s="82"/>
      <c r="D222" s="153"/>
      <c r="E222" s="153"/>
      <c r="F222" s="153"/>
      <c r="G222" s="153"/>
      <c r="H222" s="153"/>
      <c r="I222" s="153"/>
      <c r="J222" s="153"/>
      <c r="K222" s="153"/>
      <c r="L222" s="153"/>
      <c r="M222" s="82"/>
      <c r="N222" s="82"/>
      <c r="O222" s="82"/>
      <c r="P222" s="82"/>
      <c r="Q222" s="82"/>
      <c r="R222" s="82"/>
      <c r="S222" s="82"/>
      <c r="T222" s="82"/>
      <c r="U222" s="82"/>
      <c r="V222" s="82"/>
      <c r="W222" s="82"/>
      <c r="X222" s="82"/>
      <c r="Y222" s="82"/>
      <c r="Z222" s="93"/>
    </row>
    <row r="223" spans="1:26" ht="15.5" x14ac:dyDescent="0.35">
      <c r="A223" s="82"/>
      <c r="B223" s="82"/>
      <c r="C223" s="82"/>
      <c r="D223" s="91"/>
      <c r="E223" s="91"/>
      <c r="F223" s="91"/>
      <c r="G223" s="91"/>
      <c r="H223" s="91"/>
      <c r="I223" s="91"/>
      <c r="J223" s="91"/>
      <c r="K223" s="91"/>
      <c r="L223" s="91"/>
      <c r="M223" s="82"/>
      <c r="N223" s="82"/>
      <c r="O223" s="82"/>
      <c r="P223" s="82"/>
      <c r="Q223" s="82"/>
      <c r="R223" s="82"/>
      <c r="S223" s="82"/>
      <c r="T223" s="82"/>
      <c r="U223" s="82"/>
      <c r="V223" s="82"/>
      <c r="W223" s="82"/>
      <c r="X223" s="82"/>
      <c r="Y223" s="82"/>
      <c r="Z223" s="93"/>
    </row>
    <row r="224" spans="1:26" ht="15.5" x14ac:dyDescent="0.35">
      <c r="A224" s="82"/>
      <c r="B224" s="82"/>
      <c r="C224" s="82"/>
      <c r="D224" s="91"/>
      <c r="E224" s="91"/>
      <c r="F224" s="91"/>
      <c r="G224" s="91"/>
      <c r="H224" s="91"/>
      <c r="I224" s="91"/>
      <c r="J224" s="91"/>
      <c r="K224" s="91"/>
      <c r="L224" s="91"/>
      <c r="M224" s="82"/>
      <c r="N224" s="82"/>
      <c r="O224" s="82"/>
      <c r="P224" s="82"/>
      <c r="Q224" s="82"/>
      <c r="R224" s="82"/>
      <c r="S224" s="82"/>
      <c r="T224" s="82"/>
      <c r="U224" s="82"/>
      <c r="V224" s="82"/>
      <c r="W224" s="82"/>
      <c r="X224" s="82"/>
      <c r="Y224" s="82"/>
      <c r="Z224" s="93"/>
    </row>
    <row r="225" spans="1:27" ht="15.5" x14ac:dyDescent="0.35">
      <c r="A225" s="82"/>
      <c r="B225" s="83" t="s">
        <v>156</v>
      </c>
      <c r="C225" s="82"/>
      <c r="D225" s="82"/>
      <c r="E225" s="82"/>
      <c r="F225" s="82"/>
      <c r="G225" s="82"/>
      <c r="H225" s="82"/>
      <c r="I225" s="82"/>
      <c r="J225" s="82"/>
      <c r="K225" s="82"/>
      <c r="L225" s="82"/>
      <c r="M225" s="82"/>
      <c r="N225" s="82"/>
      <c r="O225" s="82"/>
      <c r="P225" s="82"/>
      <c r="Q225" s="82"/>
      <c r="R225" s="82"/>
      <c r="S225" s="82"/>
      <c r="T225" s="82"/>
      <c r="U225" s="82"/>
      <c r="V225" s="82"/>
      <c r="W225" s="82"/>
      <c r="X225" s="82"/>
      <c r="Y225" s="82"/>
      <c r="Z225" s="93"/>
    </row>
    <row r="226" spans="1:27" ht="15" customHeight="1" x14ac:dyDescent="0.35">
      <c r="A226" s="82"/>
      <c r="B226" s="143" t="s">
        <v>157</v>
      </c>
      <c r="C226" s="143"/>
      <c r="D226" s="143"/>
      <c r="E226" s="143"/>
      <c r="F226" s="143"/>
      <c r="G226" s="143"/>
      <c r="H226" s="143"/>
      <c r="I226" s="143"/>
      <c r="J226" s="143"/>
      <c r="K226" s="143"/>
      <c r="L226" s="143"/>
      <c r="M226" s="82"/>
      <c r="N226" s="82"/>
      <c r="O226" s="82"/>
      <c r="P226" s="82"/>
      <c r="Q226" s="82"/>
      <c r="R226" s="82"/>
      <c r="S226" s="82"/>
      <c r="T226" s="82"/>
      <c r="U226" s="82"/>
      <c r="V226" s="82"/>
      <c r="W226" s="82"/>
      <c r="X226" s="82"/>
      <c r="Y226" s="82"/>
      <c r="Z226" s="93"/>
    </row>
    <row r="227" spans="1:27" ht="15.5" x14ac:dyDescent="0.35">
      <c r="A227" s="82"/>
      <c r="B227" s="143"/>
      <c r="C227" s="143"/>
      <c r="D227" s="143"/>
      <c r="E227" s="143"/>
      <c r="F227" s="143"/>
      <c r="G227" s="143"/>
      <c r="H227" s="143"/>
      <c r="I227" s="143"/>
      <c r="J227" s="143"/>
      <c r="K227" s="143"/>
      <c r="L227" s="143"/>
      <c r="M227" s="82"/>
      <c r="N227" s="82"/>
      <c r="O227" s="82"/>
      <c r="P227" s="82"/>
      <c r="Q227" s="82"/>
      <c r="R227" s="82"/>
      <c r="S227" s="82"/>
      <c r="T227" s="82"/>
      <c r="U227" s="82"/>
      <c r="V227" s="82"/>
      <c r="W227" s="82"/>
      <c r="X227" s="82"/>
      <c r="Y227" s="82"/>
      <c r="Z227" s="93"/>
    </row>
    <row r="228" spans="1:27" ht="15.5" x14ac:dyDescent="0.35">
      <c r="A228" s="82"/>
      <c r="B228" s="82"/>
      <c r="C228" s="82"/>
      <c r="D228" s="82"/>
      <c r="E228" s="82"/>
      <c r="F228" s="82"/>
      <c r="G228" s="82"/>
      <c r="H228" s="82"/>
      <c r="I228" s="82"/>
      <c r="J228" s="82"/>
      <c r="K228" s="82"/>
      <c r="L228" s="82"/>
      <c r="M228" s="82"/>
      <c r="N228" s="82"/>
      <c r="O228" s="82"/>
      <c r="P228" s="82"/>
      <c r="Q228" s="82"/>
      <c r="R228" s="82"/>
      <c r="S228" s="82"/>
      <c r="T228" s="82"/>
      <c r="U228" s="82"/>
      <c r="V228" s="82"/>
      <c r="W228" s="82"/>
      <c r="X228" s="82"/>
      <c r="Y228" s="82"/>
      <c r="Z228" s="93"/>
    </row>
    <row r="229" spans="1:27" ht="15.5" x14ac:dyDescent="0.35">
      <c r="A229" s="82"/>
      <c r="B229" s="82"/>
      <c r="C229" s="82"/>
      <c r="D229" s="86" t="s">
        <v>100</v>
      </c>
      <c r="E229" s="82"/>
      <c r="F229" s="82"/>
      <c r="G229" s="82"/>
      <c r="H229" s="82"/>
      <c r="I229" s="82"/>
      <c r="J229" s="82"/>
      <c r="K229" s="82"/>
      <c r="L229" s="82"/>
      <c r="M229" s="82"/>
      <c r="N229" s="82"/>
      <c r="O229" s="82"/>
      <c r="P229" s="82"/>
      <c r="Q229" s="82"/>
      <c r="R229" s="82"/>
      <c r="S229" s="82"/>
      <c r="T229" s="82"/>
      <c r="U229" s="82"/>
      <c r="V229" s="82"/>
      <c r="W229" s="82"/>
      <c r="X229" s="82">
        <f>0+Z229</f>
        <v>0</v>
      </c>
      <c r="Y229" s="87">
        <f t="shared" ref="Y229:Y231" si="16">0+Z229</f>
        <v>0</v>
      </c>
      <c r="Z229" s="93" t="b">
        <v>0</v>
      </c>
      <c r="AA229" s="82">
        <f>SUM(Y229:Y231)</f>
        <v>1</v>
      </c>
    </row>
    <row r="230" spans="1:27" ht="15.5" x14ac:dyDescent="0.35">
      <c r="A230" s="82"/>
      <c r="B230" s="82"/>
      <c r="C230" s="82"/>
      <c r="D230" s="86" t="s">
        <v>101</v>
      </c>
      <c r="E230" s="82"/>
      <c r="F230" s="82"/>
      <c r="G230" s="82"/>
      <c r="H230" s="82"/>
      <c r="I230" s="82"/>
      <c r="J230" s="82"/>
      <c r="K230" s="82"/>
      <c r="L230" s="82"/>
      <c r="M230" s="82"/>
      <c r="N230" s="82"/>
      <c r="O230" s="82"/>
      <c r="P230" s="82"/>
      <c r="Q230" s="82"/>
      <c r="R230" s="82"/>
      <c r="S230" s="82"/>
      <c r="T230" s="82"/>
      <c r="U230" s="82"/>
      <c r="V230" s="82"/>
      <c r="W230" s="82"/>
      <c r="X230" s="82">
        <f t="shared" ref="X230:X231" si="17">0+Z230</f>
        <v>0</v>
      </c>
      <c r="Y230" s="87">
        <f t="shared" si="16"/>
        <v>0</v>
      </c>
      <c r="Z230" s="93" t="b">
        <v>0</v>
      </c>
      <c r="AA230" s="82">
        <f>AA229</f>
        <v>1</v>
      </c>
    </row>
    <row r="231" spans="1:27" ht="15.5" x14ac:dyDescent="0.35">
      <c r="A231" s="82"/>
      <c r="B231" s="82"/>
      <c r="C231" s="82"/>
      <c r="D231" s="86" t="s">
        <v>151</v>
      </c>
      <c r="E231" s="82"/>
      <c r="F231" s="82"/>
      <c r="G231" s="82"/>
      <c r="H231" s="82"/>
      <c r="I231" s="82"/>
      <c r="J231" s="82"/>
      <c r="K231" s="82"/>
      <c r="L231" s="82"/>
      <c r="M231" s="82"/>
      <c r="N231" s="82"/>
      <c r="O231" s="82"/>
      <c r="P231" s="82"/>
      <c r="Q231" s="82"/>
      <c r="R231" s="82"/>
      <c r="S231" s="82"/>
      <c r="T231" s="82"/>
      <c r="U231" s="82"/>
      <c r="V231" s="82"/>
      <c r="W231" s="82"/>
      <c r="X231" s="82">
        <f t="shared" si="17"/>
        <v>1</v>
      </c>
      <c r="Y231" s="87">
        <f t="shared" si="16"/>
        <v>1</v>
      </c>
      <c r="Z231" s="93" t="b">
        <v>1</v>
      </c>
      <c r="AA231" s="82">
        <f>AA230</f>
        <v>1</v>
      </c>
    </row>
    <row r="232" spans="1:27" ht="15.5" x14ac:dyDescent="0.35">
      <c r="A232" s="82"/>
      <c r="B232" s="82"/>
      <c r="C232" s="82"/>
      <c r="D232" s="82"/>
      <c r="E232" s="82"/>
      <c r="F232" s="82"/>
      <c r="G232" s="82"/>
      <c r="H232" s="82"/>
      <c r="I232" s="82"/>
      <c r="J232" s="82"/>
      <c r="K232" s="82"/>
      <c r="L232" s="82"/>
      <c r="M232" s="82"/>
      <c r="N232" s="82"/>
      <c r="O232" s="82"/>
      <c r="P232" s="82"/>
      <c r="Q232" s="82"/>
      <c r="R232" s="82"/>
      <c r="S232" s="82"/>
      <c r="T232" s="82"/>
      <c r="U232" s="82"/>
      <c r="V232" s="82"/>
      <c r="W232" s="82"/>
      <c r="X232" s="82"/>
      <c r="Y232" s="82"/>
      <c r="Z232" s="93"/>
    </row>
    <row r="233" spans="1:27" ht="15.5" x14ac:dyDescent="0.35">
      <c r="A233" s="82"/>
      <c r="B233" s="82" t="str">
        <f>IF(OR(Z229=TRUE,Z231=TRUE),"Please give details","")</f>
        <v>Please give details</v>
      </c>
      <c r="C233" s="82"/>
      <c r="D233" s="82"/>
      <c r="E233" s="82"/>
      <c r="F233" s="82"/>
      <c r="G233" s="82"/>
      <c r="H233" s="82"/>
      <c r="I233" s="82"/>
      <c r="J233" s="82"/>
      <c r="K233" s="82"/>
      <c r="L233" s="82"/>
      <c r="M233" s="82"/>
      <c r="N233" s="82"/>
      <c r="O233" s="82"/>
      <c r="P233" s="82"/>
      <c r="Q233" s="82"/>
      <c r="R233" s="82"/>
      <c r="S233" s="82"/>
      <c r="T233" s="82"/>
      <c r="U233" s="82"/>
      <c r="V233" s="82"/>
      <c r="W233" s="82"/>
      <c r="X233" s="82"/>
      <c r="Y233" s="82"/>
      <c r="Z233" s="93"/>
    </row>
    <row r="234" spans="1:27" ht="15.5" x14ac:dyDescent="0.35">
      <c r="A234" s="82"/>
      <c r="B234" s="142" t="s">
        <v>244</v>
      </c>
      <c r="C234" s="142"/>
      <c r="D234" s="142"/>
      <c r="E234" s="142"/>
      <c r="F234" s="142"/>
      <c r="G234" s="142"/>
      <c r="H234" s="142"/>
      <c r="I234" s="142"/>
      <c r="J234" s="142"/>
      <c r="K234" s="142"/>
      <c r="L234" s="142"/>
      <c r="M234" s="82"/>
      <c r="N234" s="82"/>
      <c r="O234" s="82"/>
      <c r="P234" s="82"/>
      <c r="Q234" s="82"/>
      <c r="R234" s="82"/>
      <c r="S234" s="82"/>
      <c r="T234" s="82"/>
      <c r="U234" s="82"/>
      <c r="V234" s="82"/>
      <c r="W234" s="82"/>
      <c r="X234" s="82"/>
      <c r="Y234" s="82"/>
      <c r="Z234" s="93"/>
    </row>
    <row r="235" spans="1:27" ht="15.5" x14ac:dyDescent="0.35">
      <c r="A235" s="82"/>
      <c r="B235" s="142"/>
      <c r="C235" s="142"/>
      <c r="D235" s="142"/>
      <c r="E235" s="142"/>
      <c r="F235" s="142"/>
      <c r="G235" s="142"/>
      <c r="H235" s="142"/>
      <c r="I235" s="142"/>
      <c r="J235" s="142"/>
      <c r="K235" s="142"/>
      <c r="L235" s="142"/>
      <c r="M235" s="82"/>
      <c r="N235" s="82"/>
      <c r="O235" s="82"/>
      <c r="P235" s="82"/>
      <c r="Q235" s="82"/>
      <c r="R235" s="82"/>
      <c r="S235" s="82"/>
      <c r="T235" s="82"/>
      <c r="U235" s="82"/>
      <c r="V235" s="82"/>
      <c r="W235" s="82"/>
      <c r="X235" s="82"/>
      <c r="Y235" s="82"/>
      <c r="Z235" s="93"/>
    </row>
    <row r="236" spans="1:27" ht="15.5" x14ac:dyDescent="0.35">
      <c r="A236" s="82"/>
      <c r="B236" s="142"/>
      <c r="C236" s="142"/>
      <c r="D236" s="142"/>
      <c r="E236" s="142"/>
      <c r="F236" s="142"/>
      <c r="G236" s="142"/>
      <c r="H236" s="142"/>
      <c r="I236" s="142"/>
      <c r="J236" s="142"/>
      <c r="K236" s="142"/>
      <c r="L236" s="142"/>
      <c r="M236" s="82"/>
      <c r="N236" s="82"/>
      <c r="O236" s="82"/>
      <c r="P236" s="82"/>
      <c r="Q236" s="82"/>
      <c r="R236" s="82"/>
      <c r="S236" s="82"/>
      <c r="T236" s="82"/>
      <c r="U236" s="82"/>
      <c r="V236" s="82"/>
      <c r="W236" s="82"/>
      <c r="X236" s="82"/>
      <c r="Y236" s="82"/>
      <c r="Z236" s="93"/>
    </row>
    <row r="237" spans="1:27" ht="15.5" x14ac:dyDescent="0.35">
      <c r="A237" s="82"/>
      <c r="B237" s="142"/>
      <c r="C237" s="142"/>
      <c r="D237" s="142"/>
      <c r="E237" s="142"/>
      <c r="F237" s="142"/>
      <c r="G237" s="142"/>
      <c r="H237" s="142"/>
      <c r="I237" s="142"/>
      <c r="J237" s="142"/>
      <c r="K237" s="142"/>
      <c r="L237" s="142"/>
      <c r="M237" s="82"/>
      <c r="N237" s="82"/>
      <c r="O237" s="82"/>
      <c r="P237" s="82"/>
      <c r="Q237" s="82"/>
      <c r="R237" s="82"/>
      <c r="S237" s="82"/>
      <c r="T237" s="82"/>
      <c r="U237" s="82"/>
      <c r="V237" s="82"/>
      <c r="W237" s="82"/>
      <c r="X237" s="82"/>
      <c r="Y237" s="82"/>
      <c r="Z237" s="93"/>
    </row>
    <row r="238" spans="1:27" ht="15.5" x14ac:dyDescent="0.35">
      <c r="A238" s="82"/>
      <c r="B238" s="82"/>
      <c r="C238" s="82"/>
      <c r="D238" s="82"/>
      <c r="E238" s="82"/>
      <c r="F238" s="82"/>
      <c r="G238" s="82"/>
      <c r="H238" s="82"/>
      <c r="I238" s="82"/>
      <c r="J238" s="82"/>
      <c r="K238" s="82"/>
      <c r="L238" s="82"/>
      <c r="M238" s="82"/>
      <c r="N238" s="82"/>
      <c r="O238" s="82"/>
      <c r="P238" s="82"/>
      <c r="Q238" s="82"/>
      <c r="R238" s="82"/>
      <c r="S238" s="82"/>
      <c r="T238" s="82"/>
      <c r="U238" s="82"/>
      <c r="V238" s="82"/>
      <c r="W238" s="82"/>
      <c r="X238" s="82"/>
      <c r="Y238" s="82"/>
      <c r="Z238" s="93"/>
    </row>
    <row r="239" spans="1:27" ht="15.5" x14ac:dyDescent="0.35">
      <c r="A239" s="82"/>
      <c r="B239" s="82"/>
      <c r="C239" s="82"/>
      <c r="D239" s="82"/>
      <c r="E239" s="82"/>
      <c r="F239" s="82"/>
      <c r="G239" s="82"/>
      <c r="H239" s="82"/>
      <c r="I239" s="82"/>
      <c r="J239" s="82"/>
      <c r="K239" s="82"/>
      <c r="L239" s="82"/>
      <c r="M239" s="82"/>
      <c r="N239" s="82"/>
      <c r="O239" s="82"/>
      <c r="P239" s="82"/>
      <c r="Q239" s="82"/>
      <c r="R239" s="82"/>
      <c r="S239" s="82"/>
      <c r="T239" s="82"/>
      <c r="U239" s="82"/>
      <c r="V239" s="82"/>
      <c r="W239" s="82"/>
      <c r="X239" s="82"/>
      <c r="Y239" s="82"/>
      <c r="Z239" s="93"/>
    </row>
    <row r="240" spans="1:27" ht="15.5" x14ac:dyDescent="0.35">
      <c r="A240" s="82"/>
      <c r="B240" s="83" t="s">
        <v>158</v>
      </c>
      <c r="C240" s="82"/>
      <c r="D240" s="82"/>
      <c r="E240" s="82"/>
      <c r="F240" s="82"/>
      <c r="G240" s="82"/>
      <c r="H240" s="82"/>
      <c r="I240" s="82"/>
      <c r="J240" s="82"/>
      <c r="K240" s="82"/>
      <c r="L240" s="82"/>
      <c r="M240" s="82"/>
      <c r="N240" s="82"/>
      <c r="O240" s="82"/>
      <c r="P240" s="82"/>
      <c r="Q240" s="82"/>
      <c r="R240" s="82"/>
      <c r="S240" s="82"/>
      <c r="T240" s="82"/>
      <c r="U240" s="82"/>
      <c r="V240" s="82"/>
      <c r="W240" s="82"/>
      <c r="X240" s="82"/>
      <c r="Y240" s="82"/>
      <c r="Z240" s="93"/>
    </row>
    <row r="241" spans="1:27" ht="15.5" x14ac:dyDescent="0.35">
      <c r="A241" s="82"/>
      <c r="B241" s="143" t="s">
        <v>159</v>
      </c>
      <c r="C241" s="143"/>
      <c r="D241" s="143"/>
      <c r="E241" s="143"/>
      <c r="F241" s="143"/>
      <c r="G241" s="143"/>
      <c r="H241" s="143"/>
      <c r="I241" s="143"/>
      <c r="J241" s="143"/>
      <c r="K241" s="143"/>
      <c r="L241" s="143"/>
      <c r="M241" s="82"/>
      <c r="N241" s="82"/>
      <c r="O241" s="82"/>
      <c r="P241" s="82"/>
      <c r="Q241" s="82"/>
      <c r="R241" s="82"/>
      <c r="S241" s="82"/>
      <c r="T241" s="82"/>
      <c r="U241" s="82"/>
      <c r="V241" s="82"/>
      <c r="W241" s="82"/>
      <c r="X241" s="82"/>
      <c r="Y241" s="82"/>
      <c r="Z241" s="93"/>
    </row>
    <row r="242" spans="1:27" ht="15.5" x14ac:dyDescent="0.35">
      <c r="A242" s="82"/>
      <c r="B242" s="143"/>
      <c r="C242" s="143"/>
      <c r="D242" s="143"/>
      <c r="E242" s="143"/>
      <c r="F242" s="143"/>
      <c r="G242" s="143"/>
      <c r="H242" s="143"/>
      <c r="I242" s="143"/>
      <c r="J242" s="143"/>
      <c r="K242" s="143"/>
      <c r="L242" s="143"/>
      <c r="M242" s="82"/>
      <c r="N242" s="82"/>
      <c r="O242" s="82"/>
      <c r="P242" s="82"/>
      <c r="Q242" s="82"/>
      <c r="R242" s="82"/>
      <c r="S242" s="82"/>
      <c r="T242" s="82"/>
      <c r="U242" s="82"/>
      <c r="V242" s="82"/>
      <c r="W242" s="82"/>
      <c r="X242" s="82"/>
      <c r="Y242" s="82"/>
      <c r="Z242" s="93"/>
    </row>
    <row r="243" spans="1:27" ht="15.5" x14ac:dyDescent="0.35">
      <c r="A243" s="82"/>
      <c r="B243" s="82"/>
      <c r="C243" s="82"/>
      <c r="D243" s="82"/>
      <c r="E243" s="82"/>
      <c r="F243" s="82"/>
      <c r="G243" s="82"/>
      <c r="H243" s="82"/>
      <c r="I243" s="82"/>
      <c r="J243" s="82"/>
      <c r="K243" s="82"/>
      <c r="L243" s="82"/>
      <c r="M243" s="82"/>
      <c r="N243" s="82"/>
      <c r="O243" s="82"/>
      <c r="P243" s="82"/>
      <c r="Q243" s="82"/>
      <c r="R243" s="82"/>
      <c r="S243" s="82"/>
      <c r="T243" s="82"/>
      <c r="U243" s="82"/>
      <c r="V243" s="82"/>
      <c r="W243" s="82"/>
      <c r="X243" s="82"/>
      <c r="Y243" s="82"/>
      <c r="Z243" s="93"/>
    </row>
    <row r="244" spans="1:27" ht="15.5" x14ac:dyDescent="0.35">
      <c r="A244" s="82"/>
      <c r="B244" s="82"/>
      <c r="C244" s="82"/>
      <c r="D244" s="86" t="s">
        <v>100</v>
      </c>
      <c r="E244" s="82"/>
      <c r="F244" s="82"/>
      <c r="G244" s="82"/>
      <c r="H244" s="82"/>
      <c r="I244" s="82"/>
      <c r="J244" s="82"/>
      <c r="K244" s="82"/>
      <c r="L244" s="82"/>
      <c r="M244" s="82"/>
      <c r="N244" s="82"/>
      <c r="O244" s="82"/>
      <c r="P244" s="82"/>
      <c r="Q244" s="82"/>
      <c r="R244" s="82"/>
      <c r="S244" s="82"/>
      <c r="T244" s="82"/>
      <c r="U244" s="82"/>
      <c r="V244" s="82"/>
      <c r="W244" s="82"/>
      <c r="X244" s="82">
        <f>0+Z244</f>
        <v>0</v>
      </c>
      <c r="Y244" s="87">
        <f t="shared" ref="Y244:Y246" si="18">0+Z244</f>
        <v>0</v>
      </c>
      <c r="Z244" s="93" t="b">
        <v>0</v>
      </c>
      <c r="AA244" s="82">
        <f>SUM(Y244:Y246)</f>
        <v>1</v>
      </c>
    </row>
    <row r="245" spans="1:27" ht="15.5" x14ac:dyDescent="0.35">
      <c r="A245" s="82"/>
      <c r="B245" s="82"/>
      <c r="C245" s="82"/>
      <c r="D245" s="86" t="s">
        <v>101</v>
      </c>
      <c r="E245" s="82"/>
      <c r="F245" s="82"/>
      <c r="G245" s="82"/>
      <c r="H245" s="82"/>
      <c r="I245" s="82"/>
      <c r="J245" s="82"/>
      <c r="K245" s="82"/>
      <c r="L245" s="82"/>
      <c r="M245" s="82"/>
      <c r="N245" s="82"/>
      <c r="O245" s="82"/>
      <c r="P245" s="82"/>
      <c r="Q245" s="82"/>
      <c r="R245" s="82"/>
      <c r="S245" s="82"/>
      <c r="T245" s="82"/>
      <c r="U245" s="82"/>
      <c r="V245" s="82"/>
      <c r="W245" s="82"/>
      <c r="X245" s="82">
        <f t="shared" ref="X245:X246" si="19">0+Z245</f>
        <v>1</v>
      </c>
      <c r="Y245" s="87">
        <f t="shared" si="18"/>
        <v>1</v>
      </c>
      <c r="Z245" s="93" t="b">
        <v>1</v>
      </c>
      <c r="AA245" s="82">
        <f>AA244</f>
        <v>1</v>
      </c>
    </row>
    <row r="246" spans="1:27" ht="15.5" x14ac:dyDescent="0.35">
      <c r="A246" s="82"/>
      <c r="B246" s="82"/>
      <c r="C246" s="82"/>
      <c r="D246" s="86" t="s">
        <v>151</v>
      </c>
      <c r="E246" s="82"/>
      <c r="F246" s="82"/>
      <c r="G246" s="82"/>
      <c r="H246" s="82"/>
      <c r="I246" s="82"/>
      <c r="J246" s="82"/>
      <c r="K246" s="82"/>
      <c r="L246" s="82"/>
      <c r="M246" s="82"/>
      <c r="N246" s="82"/>
      <c r="O246" s="82"/>
      <c r="P246" s="82"/>
      <c r="Q246" s="82"/>
      <c r="R246" s="82"/>
      <c r="S246" s="82"/>
      <c r="T246" s="82"/>
      <c r="U246" s="82"/>
      <c r="V246" s="82"/>
      <c r="W246" s="82"/>
      <c r="X246" s="82">
        <f t="shared" si="19"/>
        <v>0</v>
      </c>
      <c r="Y246" s="87">
        <f t="shared" si="18"/>
        <v>0</v>
      </c>
      <c r="Z246" s="93" t="b">
        <v>0</v>
      </c>
      <c r="AA246" s="82">
        <f>AA245</f>
        <v>1</v>
      </c>
    </row>
    <row r="247" spans="1:27" ht="15.5" x14ac:dyDescent="0.35">
      <c r="A247" s="82"/>
      <c r="B247" s="82"/>
      <c r="C247" s="82"/>
      <c r="D247" s="82"/>
      <c r="E247" s="82"/>
      <c r="F247" s="82"/>
      <c r="G247" s="82"/>
      <c r="H247" s="82"/>
      <c r="I247" s="82"/>
      <c r="J247" s="82"/>
      <c r="K247" s="82"/>
      <c r="L247" s="82"/>
      <c r="M247" s="82"/>
      <c r="N247" s="82"/>
      <c r="O247" s="82"/>
      <c r="P247" s="82"/>
      <c r="Q247" s="82"/>
      <c r="R247" s="82"/>
      <c r="S247" s="82"/>
      <c r="T247" s="82"/>
      <c r="U247" s="82"/>
      <c r="V247" s="82"/>
      <c r="W247" s="82"/>
      <c r="X247" s="82"/>
      <c r="Y247" s="82"/>
      <c r="Z247" s="93"/>
    </row>
    <row r="248" spans="1:27" ht="15.5" x14ac:dyDescent="0.35">
      <c r="A248" s="82"/>
      <c r="B248" s="82" t="str">
        <f>IF(OR(Z244=TRUE,Z246=TRUE),"Please give details","")</f>
        <v/>
      </c>
      <c r="C248" s="82"/>
      <c r="D248" s="82"/>
      <c r="E248" s="82"/>
      <c r="F248" s="82"/>
      <c r="G248" s="82"/>
      <c r="H248" s="82"/>
      <c r="I248" s="82"/>
      <c r="J248" s="82"/>
      <c r="K248" s="82"/>
      <c r="L248" s="82"/>
      <c r="M248" s="82"/>
      <c r="N248" s="82"/>
      <c r="O248" s="82"/>
      <c r="P248" s="82"/>
      <c r="Q248" s="82"/>
      <c r="R248" s="82"/>
      <c r="S248" s="82"/>
      <c r="T248" s="82"/>
      <c r="U248" s="82"/>
      <c r="V248" s="82"/>
      <c r="W248" s="82"/>
      <c r="X248" s="82"/>
      <c r="Y248" s="82"/>
      <c r="Z248" s="93"/>
    </row>
    <row r="249" spans="1:27" ht="15.5" x14ac:dyDescent="0.35">
      <c r="A249" s="82"/>
      <c r="B249" s="142"/>
      <c r="C249" s="142"/>
      <c r="D249" s="142"/>
      <c r="E249" s="142"/>
      <c r="F249" s="142"/>
      <c r="G249" s="142"/>
      <c r="H249" s="142"/>
      <c r="I249" s="142"/>
      <c r="J249" s="142"/>
      <c r="K249" s="142"/>
      <c r="L249" s="142"/>
      <c r="M249" s="82"/>
      <c r="N249" s="82"/>
      <c r="O249" s="82"/>
      <c r="P249" s="82"/>
      <c r="Q249" s="82"/>
      <c r="R249" s="82"/>
      <c r="S249" s="82"/>
      <c r="T249" s="82"/>
      <c r="U249" s="82"/>
      <c r="V249" s="82"/>
      <c r="W249" s="82"/>
      <c r="X249" s="82"/>
      <c r="Y249" s="82"/>
      <c r="Z249" s="93"/>
    </row>
    <row r="250" spans="1:27" ht="15.5" x14ac:dyDescent="0.35">
      <c r="A250" s="82"/>
      <c r="B250" s="142"/>
      <c r="C250" s="142"/>
      <c r="D250" s="142"/>
      <c r="E250" s="142"/>
      <c r="F250" s="142"/>
      <c r="G250" s="142"/>
      <c r="H250" s="142"/>
      <c r="I250" s="142"/>
      <c r="J250" s="142"/>
      <c r="K250" s="142"/>
      <c r="L250" s="142"/>
      <c r="M250" s="82"/>
      <c r="N250" s="82"/>
      <c r="O250" s="82"/>
      <c r="P250" s="82"/>
      <c r="Q250" s="82"/>
      <c r="R250" s="82"/>
      <c r="S250" s="82"/>
      <c r="T250" s="82"/>
      <c r="U250" s="82"/>
      <c r="V250" s="82"/>
      <c r="W250" s="82"/>
      <c r="X250" s="82"/>
      <c r="Y250" s="82"/>
      <c r="Z250" s="93"/>
    </row>
    <row r="251" spans="1:27" ht="15.5" x14ac:dyDescent="0.35">
      <c r="A251" s="82"/>
      <c r="B251" s="142"/>
      <c r="C251" s="142"/>
      <c r="D251" s="142"/>
      <c r="E251" s="142"/>
      <c r="F251" s="142"/>
      <c r="G251" s="142"/>
      <c r="H251" s="142"/>
      <c r="I251" s="142"/>
      <c r="J251" s="142"/>
      <c r="K251" s="142"/>
      <c r="L251" s="142"/>
      <c r="M251" s="82"/>
      <c r="N251" s="82"/>
      <c r="O251" s="82"/>
      <c r="P251" s="82"/>
      <c r="Q251" s="82"/>
      <c r="R251" s="82"/>
      <c r="S251" s="82"/>
      <c r="T251" s="82"/>
      <c r="U251" s="82"/>
      <c r="V251" s="82"/>
      <c r="W251" s="82"/>
      <c r="X251" s="82"/>
      <c r="Y251" s="82"/>
      <c r="Z251" s="93"/>
    </row>
    <row r="252" spans="1:27" ht="15.5" x14ac:dyDescent="0.35">
      <c r="A252" s="82"/>
      <c r="B252" s="142"/>
      <c r="C252" s="142"/>
      <c r="D252" s="142"/>
      <c r="E252" s="142"/>
      <c r="F252" s="142"/>
      <c r="G252" s="142"/>
      <c r="H252" s="142"/>
      <c r="I252" s="142"/>
      <c r="J252" s="142"/>
      <c r="K252" s="142"/>
      <c r="L252" s="142"/>
      <c r="M252" s="82"/>
      <c r="N252" s="82"/>
      <c r="O252" s="82"/>
      <c r="P252" s="82"/>
      <c r="Q252" s="82"/>
      <c r="R252" s="82"/>
      <c r="S252" s="82"/>
      <c r="T252" s="82"/>
      <c r="U252" s="82"/>
      <c r="V252" s="82"/>
      <c r="W252" s="82"/>
      <c r="X252" s="82"/>
      <c r="Y252" s="82"/>
      <c r="Z252" s="93"/>
    </row>
    <row r="253" spans="1:27" ht="15.5" x14ac:dyDescent="0.35">
      <c r="A253" s="82"/>
      <c r="B253" s="82"/>
      <c r="C253" s="82"/>
      <c r="D253" s="82"/>
      <c r="E253" s="82"/>
      <c r="F253" s="82"/>
      <c r="G253" s="82"/>
      <c r="H253" s="82"/>
      <c r="I253" s="82"/>
      <c r="J253" s="82"/>
      <c r="K253" s="82"/>
      <c r="L253" s="82"/>
      <c r="M253" s="82"/>
      <c r="N253" s="82"/>
      <c r="O253" s="82"/>
      <c r="P253" s="82"/>
      <c r="Q253" s="82"/>
      <c r="R253" s="82"/>
      <c r="S253" s="82"/>
      <c r="T253" s="82"/>
      <c r="U253" s="82"/>
      <c r="V253" s="82"/>
      <c r="W253" s="82"/>
      <c r="X253" s="82"/>
      <c r="Y253" s="82"/>
      <c r="Z253" s="93"/>
    </row>
    <row r="254" spans="1:27" ht="15.5" x14ac:dyDescent="0.35">
      <c r="A254" s="82"/>
      <c r="B254" s="82"/>
      <c r="C254" s="82"/>
      <c r="D254" s="82"/>
      <c r="E254" s="82"/>
      <c r="F254" s="82"/>
      <c r="G254" s="82"/>
      <c r="H254" s="82"/>
      <c r="I254" s="82"/>
      <c r="J254" s="82"/>
      <c r="K254" s="82"/>
      <c r="L254" s="82"/>
      <c r="M254" s="82"/>
      <c r="N254" s="82"/>
      <c r="O254" s="82"/>
      <c r="P254" s="82"/>
      <c r="Q254" s="82"/>
      <c r="R254" s="82"/>
      <c r="S254" s="82"/>
      <c r="T254" s="82"/>
      <c r="U254" s="82"/>
      <c r="V254" s="82"/>
      <c r="W254" s="82"/>
      <c r="X254" s="82"/>
      <c r="Y254" s="82"/>
      <c r="Z254" s="93"/>
    </row>
    <row r="255" spans="1:27" ht="15.5" x14ac:dyDescent="0.35">
      <c r="A255" s="82"/>
      <c r="B255" s="83" t="s">
        <v>160</v>
      </c>
      <c r="C255" s="82"/>
      <c r="D255" s="82"/>
      <c r="E255" s="82"/>
      <c r="F255" s="82"/>
      <c r="G255" s="82"/>
      <c r="H255" s="82"/>
      <c r="I255" s="82"/>
      <c r="J255" s="82"/>
      <c r="K255" s="82"/>
      <c r="L255" s="82"/>
      <c r="M255" s="82"/>
      <c r="N255" s="82"/>
      <c r="O255" s="82"/>
      <c r="P255" s="82"/>
      <c r="Q255" s="82"/>
      <c r="R255" s="82"/>
      <c r="S255" s="82"/>
      <c r="T255" s="82"/>
      <c r="U255" s="82"/>
      <c r="V255" s="82"/>
      <c r="W255" s="82"/>
      <c r="X255" s="82"/>
      <c r="Y255" s="82"/>
      <c r="Z255" s="93"/>
    </row>
    <row r="256" spans="1:27" ht="15.5" x14ac:dyDescent="0.35">
      <c r="A256" s="82"/>
      <c r="B256" s="143" t="s">
        <v>161</v>
      </c>
      <c r="C256" s="143"/>
      <c r="D256" s="143"/>
      <c r="E256" s="143"/>
      <c r="F256" s="143"/>
      <c r="G256" s="143"/>
      <c r="H256" s="143"/>
      <c r="I256" s="143"/>
      <c r="J256" s="143"/>
      <c r="K256" s="143"/>
      <c r="L256" s="143"/>
      <c r="M256" s="82"/>
      <c r="N256" s="82"/>
      <c r="O256" s="82"/>
      <c r="P256" s="82"/>
      <c r="Q256" s="82"/>
      <c r="R256" s="82"/>
      <c r="S256" s="82"/>
      <c r="T256" s="82"/>
      <c r="U256" s="82"/>
      <c r="V256" s="82"/>
      <c r="W256" s="82"/>
      <c r="X256" s="82"/>
      <c r="Y256" s="82"/>
      <c r="Z256" s="93"/>
    </row>
    <row r="257" spans="1:27" ht="15.5" x14ac:dyDescent="0.35">
      <c r="A257" s="82"/>
      <c r="B257" s="82"/>
      <c r="C257" s="82"/>
      <c r="D257" s="82"/>
      <c r="E257" s="82"/>
      <c r="F257" s="82"/>
      <c r="G257" s="82"/>
      <c r="H257" s="82"/>
      <c r="I257" s="82"/>
      <c r="J257" s="82"/>
      <c r="K257" s="82"/>
      <c r="L257" s="82"/>
      <c r="M257" s="82"/>
      <c r="N257" s="82"/>
      <c r="O257" s="82"/>
      <c r="P257" s="82"/>
      <c r="Q257" s="82"/>
      <c r="R257" s="82"/>
      <c r="S257" s="82"/>
      <c r="T257" s="82"/>
      <c r="U257" s="82"/>
      <c r="V257" s="82"/>
      <c r="W257" s="82"/>
      <c r="X257" s="82"/>
      <c r="Y257" s="82"/>
      <c r="Z257" s="93"/>
    </row>
    <row r="258" spans="1:27" ht="15.5" x14ac:dyDescent="0.35">
      <c r="A258" s="82"/>
      <c r="B258" s="82"/>
      <c r="C258" s="82"/>
      <c r="D258" s="86" t="s">
        <v>100</v>
      </c>
      <c r="E258" s="82"/>
      <c r="F258" s="82"/>
      <c r="G258" s="82"/>
      <c r="H258" s="82"/>
      <c r="I258" s="82"/>
      <c r="J258" s="82"/>
      <c r="K258" s="82"/>
      <c r="L258" s="82"/>
      <c r="M258" s="82"/>
      <c r="N258" s="82"/>
      <c r="O258" s="82"/>
      <c r="P258" s="82"/>
      <c r="Q258" s="82"/>
      <c r="R258" s="82"/>
      <c r="S258" s="82"/>
      <c r="T258" s="82"/>
      <c r="U258" s="82"/>
      <c r="V258" s="82"/>
      <c r="W258" s="82"/>
      <c r="X258" s="82">
        <f>0+Z258</f>
        <v>0</v>
      </c>
      <c r="Y258" s="87">
        <f t="shared" ref="Y258:Y260" si="20">0+Z258</f>
        <v>0</v>
      </c>
      <c r="Z258" s="93" t="b">
        <v>0</v>
      </c>
      <c r="AA258" s="82">
        <f>SUM(Y258:Y260)</f>
        <v>1</v>
      </c>
    </row>
    <row r="259" spans="1:27" ht="15.5" x14ac:dyDescent="0.35">
      <c r="A259" s="82"/>
      <c r="B259" s="82"/>
      <c r="C259" s="82"/>
      <c r="D259" s="86" t="s">
        <v>101</v>
      </c>
      <c r="E259" s="82"/>
      <c r="F259" s="82"/>
      <c r="G259" s="82"/>
      <c r="H259" s="82"/>
      <c r="I259" s="82"/>
      <c r="J259" s="82"/>
      <c r="K259" s="82"/>
      <c r="L259" s="82"/>
      <c r="M259" s="82"/>
      <c r="N259" s="82"/>
      <c r="O259" s="82"/>
      <c r="P259" s="82"/>
      <c r="Q259" s="82"/>
      <c r="R259" s="82"/>
      <c r="S259" s="82"/>
      <c r="T259" s="82"/>
      <c r="U259" s="82"/>
      <c r="V259" s="82"/>
      <c r="W259" s="82"/>
      <c r="X259" s="82">
        <f t="shared" ref="X259:X260" si="21">0+Z259</f>
        <v>1</v>
      </c>
      <c r="Y259" s="87">
        <f t="shared" si="20"/>
        <v>1</v>
      </c>
      <c r="Z259" s="93" t="b">
        <v>1</v>
      </c>
      <c r="AA259" s="82">
        <f>AA258</f>
        <v>1</v>
      </c>
    </row>
    <row r="260" spans="1:27" ht="15.5" x14ac:dyDescent="0.35">
      <c r="A260" s="82"/>
      <c r="B260" s="82"/>
      <c r="C260" s="82"/>
      <c r="D260" s="86" t="s">
        <v>151</v>
      </c>
      <c r="E260" s="82"/>
      <c r="F260" s="82"/>
      <c r="G260" s="82"/>
      <c r="H260" s="82"/>
      <c r="I260" s="82"/>
      <c r="J260" s="82"/>
      <c r="K260" s="82"/>
      <c r="L260" s="82"/>
      <c r="M260" s="82"/>
      <c r="N260" s="82"/>
      <c r="O260" s="82"/>
      <c r="P260" s="82"/>
      <c r="Q260" s="82"/>
      <c r="R260" s="82"/>
      <c r="S260" s="82"/>
      <c r="T260" s="82"/>
      <c r="U260" s="82"/>
      <c r="V260" s="82"/>
      <c r="W260" s="82"/>
      <c r="X260" s="82">
        <f t="shared" si="21"/>
        <v>0</v>
      </c>
      <c r="Y260" s="87">
        <f t="shared" si="20"/>
        <v>0</v>
      </c>
      <c r="Z260" s="93" t="b">
        <v>0</v>
      </c>
      <c r="AA260" s="82">
        <f>AA259</f>
        <v>1</v>
      </c>
    </row>
    <row r="261" spans="1:27" ht="15.5" x14ac:dyDescent="0.35">
      <c r="A261" s="82"/>
      <c r="B261" s="82"/>
      <c r="C261" s="82"/>
      <c r="D261" s="82"/>
      <c r="E261" s="82"/>
      <c r="F261" s="82"/>
      <c r="G261" s="82"/>
      <c r="H261" s="82"/>
      <c r="I261" s="82"/>
      <c r="J261" s="82"/>
      <c r="K261" s="82"/>
      <c r="L261" s="82"/>
      <c r="M261" s="82"/>
      <c r="N261" s="82"/>
      <c r="O261" s="82"/>
      <c r="P261" s="82"/>
      <c r="Q261" s="82"/>
      <c r="R261" s="82"/>
      <c r="S261" s="82"/>
      <c r="T261" s="82"/>
      <c r="U261" s="82"/>
      <c r="V261" s="82"/>
      <c r="W261" s="82"/>
      <c r="X261" s="82"/>
      <c r="Y261" s="87"/>
      <c r="Z261" s="93"/>
    </row>
    <row r="262" spans="1:27" ht="15.5" x14ac:dyDescent="0.35">
      <c r="A262" s="82"/>
      <c r="B262" s="82"/>
      <c r="C262" s="82"/>
      <c r="D262" s="86" t="str">
        <f>IF(Z258=TRUE,"Has it been reviewed in the last 12 months?","")</f>
        <v/>
      </c>
      <c r="E262" s="82"/>
      <c r="F262" s="82"/>
      <c r="G262" s="82"/>
      <c r="H262" s="82"/>
      <c r="I262" s="82"/>
      <c r="J262" s="82"/>
      <c r="K262" s="82"/>
      <c r="L262" s="82"/>
      <c r="M262" s="82"/>
      <c r="N262" s="82"/>
      <c r="O262" s="82"/>
      <c r="P262" s="82"/>
      <c r="Q262" s="82"/>
      <c r="R262" s="82"/>
      <c r="S262" s="82"/>
      <c r="T262" s="82"/>
      <c r="U262" s="82"/>
      <c r="V262" s="82"/>
      <c r="W262" s="82"/>
      <c r="X262" s="82"/>
      <c r="Y262" s="87"/>
      <c r="Z262" s="93"/>
    </row>
    <row r="263" spans="1:27" ht="15.5" x14ac:dyDescent="0.35">
      <c r="A263" s="82"/>
      <c r="B263" s="82"/>
      <c r="C263" s="82"/>
      <c r="D263" s="82"/>
      <c r="E263" s="86" t="str">
        <f>IF($D$262="","","Yes")</f>
        <v/>
      </c>
      <c r="F263" s="82"/>
      <c r="G263" s="82"/>
      <c r="H263" s="82"/>
      <c r="I263" s="82"/>
      <c r="J263" s="82"/>
      <c r="K263" s="82"/>
      <c r="L263" s="82"/>
      <c r="M263" s="82"/>
      <c r="N263" s="82"/>
      <c r="O263" s="82"/>
      <c r="P263" s="82"/>
      <c r="Q263" s="82"/>
      <c r="R263" s="82"/>
      <c r="S263" s="82"/>
      <c r="T263" s="82"/>
      <c r="U263" s="82"/>
      <c r="V263" s="82"/>
      <c r="W263" s="82"/>
      <c r="X263" s="82">
        <f>0+Z263</f>
        <v>1</v>
      </c>
      <c r="Y263" s="87">
        <f t="shared" ref="Y263:Y264" si="22">0+Z263</f>
        <v>1</v>
      </c>
      <c r="Z263" s="93" t="b">
        <v>1</v>
      </c>
      <c r="AA263" s="82">
        <f>SUM(Y263:Y265)</f>
        <v>1</v>
      </c>
    </row>
    <row r="264" spans="1:27" ht="15.5" x14ac:dyDescent="0.35">
      <c r="A264" s="82"/>
      <c r="B264" s="82"/>
      <c r="C264" s="82"/>
      <c r="D264" s="82"/>
      <c r="E264" s="86" t="str">
        <f>IF($D$262="","","No")</f>
        <v/>
      </c>
      <c r="F264" s="82"/>
      <c r="G264" s="82"/>
      <c r="H264" s="82"/>
      <c r="I264" s="82"/>
      <c r="J264" s="82"/>
      <c r="K264" s="82"/>
      <c r="L264" s="82"/>
      <c r="M264" s="82"/>
      <c r="N264" s="82"/>
      <c r="O264" s="82"/>
      <c r="P264" s="82"/>
      <c r="Q264" s="82"/>
      <c r="R264" s="82"/>
      <c r="S264" s="82"/>
      <c r="T264" s="82"/>
      <c r="U264" s="82"/>
      <c r="V264" s="82"/>
      <c r="W264" s="82"/>
      <c r="X264" s="82">
        <f t="shared" ref="X264" si="23">0+Z264</f>
        <v>0</v>
      </c>
      <c r="Y264" s="87">
        <f t="shared" si="22"/>
        <v>0</v>
      </c>
      <c r="Z264" s="93" t="b">
        <v>0</v>
      </c>
      <c r="AA264" s="82">
        <f>AA263</f>
        <v>1</v>
      </c>
    </row>
    <row r="265" spans="1:27" ht="15.5" x14ac:dyDescent="0.35">
      <c r="A265" s="82"/>
      <c r="B265" s="82"/>
      <c r="C265" s="82"/>
      <c r="D265" s="82"/>
      <c r="E265" s="82"/>
      <c r="F265" s="82"/>
      <c r="G265" s="82"/>
      <c r="H265" s="82"/>
      <c r="I265" s="82"/>
      <c r="J265" s="82"/>
      <c r="K265" s="82"/>
      <c r="L265" s="82"/>
      <c r="M265" s="82"/>
      <c r="N265" s="82"/>
      <c r="O265" s="82"/>
      <c r="P265" s="82"/>
      <c r="Q265" s="82"/>
      <c r="R265" s="82"/>
      <c r="S265" s="82"/>
      <c r="T265" s="82"/>
      <c r="U265" s="82"/>
      <c r="V265" s="82"/>
      <c r="W265" s="82"/>
      <c r="X265" s="82"/>
      <c r="Y265" s="82"/>
      <c r="Z265" s="93"/>
      <c r="AA265" s="82">
        <f>AA264</f>
        <v>1</v>
      </c>
    </row>
    <row r="266" spans="1:27" ht="15.5" x14ac:dyDescent="0.35">
      <c r="A266" s="82"/>
      <c r="B266" s="82"/>
      <c r="C266" s="82"/>
      <c r="D266" s="82"/>
      <c r="E266" s="82"/>
      <c r="F266" s="82"/>
      <c r="G266" s="82"/>
      <c r="H266" s="82"/>
      <c r="I266" s="82"/>
      <c r="J266" s="82"/>
      <c r="K266" s="82"/>
      <c r="L266" s="82"/>
      <c r="M266" s="82"/>
      <c r="N266" s="82"/>
      <c r="O266" s="82"/>
      <c r="P266" s="82"/>
      <c r="Q266" s="82"/>
      <c r="R266" s="82"/>
      <c r="S266" s="82"/>
      <c r="T266" s="82"/>
      <c r="U266" s="82"/>
      <c r="V266" s="82"/>
      <c r="W266" s="82"/>
      <c r="X266" s="82"/>
      <c r="Y266" s="82"/>
      <c r="Z266" s="93"/>
    </row>
    <row r="267" spans="1:27" ht="15.5" x14ac:dyDescent="0.35">
      <c r="A267" s="82"/>
      <c r="B267" s="83" t="s">
        <v>162</v>
      </c>
      <c r="C267" s="82"/>
      <c r="D267" s="82"/>
      <c r="E267" s="82"/>
      <c r="F267" s="82"/>
      <c r="G267" s="82"/>
      <c r="H267" s="82"/>
      <c r="I267" s="82"/>
      <c r="J267" s="82"/>
      <c r="K267" s="82"/>
      <c r="L267" s="82"/>
      <c r="M267" s="82"/>
      <c r="N267" s="82"/>
      <c r="O267" s="82"/>
      <c r="P267" s="82"/>
      <c r="Q267" s="82"/>
      <c r="R267" s="82"/>
      <c r="S267" s="82"/>
      <c r="T267" s="82"/>
      <c r="U267" s="82"/>
      <c r="V267" s="82"/>
      <c r="W267" s="82"/>
      <c r="X267" s="82"/>
      <c r="Y267" s="82"/>
      <c r="Z267" s="93"/>
    </row>
    <row r="268" spans="1:27" ht="15.5" x14ac:dyDescent="0.35">
      <c r="A268" s="82"/>
      <c r="B268" s="143" t="s">
        <v>163</v>
      </c>
      <c r="C268" s="143"/>
      <c r="D268" s="143"/>
      <c r="E268" s="143"/>
      <c r="F268" s="143"/>
      <c r="G268" s="143"/>
      <c r="H268" s="143"/>
      <c r="I268" s="143"/>
      <c r="J268" s="143"/>
      <c r="K268" s="143"/>
      <c r="L268" s="143"/>
      <c r="M268" s="82"/>
      <c r="N268" s="82"/>
      <c r="O268" s="82"/>
      <c r="P268" s="82"/>
      <c r="Q268" s="82"/>
      <c r="R268" s="82"/>
      <c r="S268" s="82"/>
      <c r="T268" s="82"/>
      <c r="U268" s="82"/>
      <c r="V268" s="82"/>
      <c r="W268" s="82"/>
      <c r="X268" s="82"/>
      <c r="Y268" s="82"/>
      <c r="Z268" s="93"/>
    </row>
    <row r="269" spans="1:27" ht="15.5" x14ac:dyDescent="0.35">
      <c r="A269" s="82"/>
      <c r="B269" s="143"/>
      <c r="C269" s="143"/>
      <c r="D269" s="143"/>
      <c r="E269" s="143"/>
      <c r="F269" s="143"/>
      <c r="G269" s="143"/>
      <c r="H269" s="143"/>
      <c r="I269" s="143"/>
      <c r="J269" s="143"/>
      <c r="K269" s="143"/>
      <c r="L269" s="143"/>
      <c r="M269" s="82"/>
      <c r="N269" s="82"/>
      <c r="O269" s="82"/>
      <c r="P269" s="82"/>
      <c r="Q269" s="82"/>
      <c r="R269" s="82"/>
      <c r="S269" s="82"/>
      <c r="T269" s="82"/>
      <c r="U269" s="82"/>
      <c r="V269" s="82"/>
      <c r="W269" s="82"/>
      <c r="X269" s="82"/>
      <c r="Y269" s="82"/>
      <c r="Z269" s="93"/>
    </row>
    <row r="270" spans="1:27" ht="15.5" x14ac:dyDescent="0.35">
      <c r="A270" s="82"/>
      <c r="B270" s="82"/>
      <c r="C270" s="82"/>
      <c r="D270" s="82"/>
      <c r="E270" s="82"/>
      <c r="F270" s="82"/>
      <c r="G270" s="82"/>
      <c r="H270" s="82"/>
      <c r="I270" s="82"/>
      <c r="J270" s="82"/>
      <c r="K270" s="82"/>
      <c r="L270" s="82"/>
      <c r="M270" s="82"/>
      <c r="N270" s="82"/>
      <c r="O270" s="82"/>
      <c r="P270" s="82"/>
      <c r="Q270" s="82"/>
      <c r="R270" s="82"/>
      <c r="S270" s="82"/>
      <c r="T270" s="82"/>
      <c r="U270" s="82"/>
      <c r="V270" s="82"/>
      <c r="W270" s="82"/>
      <c r="X270" s="82"/>
      <c r="Y270" s="82"/>
      <c r="Z270" s="93"/>
    </row>
    <row r="271" spans="1:27" ht="15.5" x14ac:dyDescent="0.35">
      <c r="A271" s="82"/>
      <c r="B271" s="82"/>
      <c r="C271" s="82"/>
      <c r="D271" s="86" t="s">
        <v>164</v>
      </c>
      <c r="E271" s="82"/>
      <c r="F271" s="82"/>
      <c r="G271" s="82"/>
      <c r="H271" s="82"/>
      <c r="I271" s="82"/>
      <c r="J271" s="82"/>
      <c r="K271" s="82"/>
      <c r="L271" s="82"/>
      <c r="M271" s="82"/>
      <c r="N271" s="82"/>
      <c r="O271" s="82"/>
      <c r="P271" s="82"/>
      <c r="Q271" s="82"/>
      <c r="R271" s="82"/>
      <c r="S271" s="82"/>
      <c r="T271" s="82"/>
      <c r="U271" s="82"/>
      <c r="V271" s="82"/>
      <c r="W271" s="82"/>
      <c r="X271" s="82">
        <f>0+Z271</f>
        <v>0</v>
      </c>
      <c r="Y271" s="87">
        <f t="shared" ref="Y271:Y273" si="24">0+Z271</f>
        <v>0</v>
      </c>
      <c r="Z271" s="93" t="b">
        <v>0</v>
      </c>
      <c r="AA271" s="82">
        <f>SUM(Y271:Y273)</f>
        <v>1</v>
      </c>
    </row>
    <row r="272" spans="1:27" ht="15.5" x14ac:dyDescent="0.35">
      <c r="A272" s="82"/>
      <c r="B272" s="82"/>
      <c r="C272" s="82"/>
      <c r="D272" s="86" t="s">
        <v>165</v>
      </c>
      <c r="E272" s="82"/>
      <c r="F272" s="82"/>
      <c r="G272" s="82"/>
      <c r="H272" s="82"/>
      <c r="I272" s="82"/>
      <c r="J272" s="82"/>
      <c r="K272" s="82"/>
      <c r="L272" s="82"/>
      <c r="M272" s="82"/>
      <c r="N272" s="82"/>
      <c r="O272" s="82"/>
      <c r="P272" s="82"/>
      <c r="Q272" s="82"/>
      <c r="R272" s="82"/>
      <c r="S272" s="82"/>
      <c r="T272" s="82"/>
      <c r="U272" s="82"/>
      <c r="V272" s="82"/>
      <c r="W272" s="82"/>
      <c r="X272" s="82">
        <f t="shared" ref="X272:X273" si="25">0+Z272</f>
        <v>1</v>
      </c>
      <c r="Y272" s="87">
        <f t="shared" si="24"/>
        <v>1</v>
      </c>
      <c r="Z272" s="93" t="b">
        <v>1</v>
      </c>
      <c r="AA272" s="82">
        <f>AA271</f>
        <v>1</v>
      </c>
    </row>
    <row r="273" spans="1:27" ht="15.5" x14ac:dyDescent="0.35">
      <c r="A273" s="82"/>
      <c r="B273" s="82"/>
      <c r="C273" s="82"/>
      <c r="D273" s="86" t="s">
        <v>166</v>
      </c>
      <c r="E273" s="82"/>
      <c r="F273" s="82"/>
      <c r="G273" s="82"/>
      <c r="H273" s="82"/>
      <c r="I273" s="82"/>
      <c r="J273" s="82"/>
      <c r="K273" s="82"/>
      <c r="L273" s="82"/>
      <c r="M273" s="82"/>
      <c r="N273" s="82"/>
      <c r="O273" s="82"/>
      <c r="P273" s="82"/>
      <c r="Q273" s="82"/>
      <c r="R273" s="82"/>
      <c r="S273" s="82"/>
      <c r="T273" s="82"/>
      <c r="U273" s="82"/>
      <c r="V273" s="82"/>
      <c r="W273" s="82"/>
      <c r="X273" s="82">
        <f t="shared" si="25"/>
        <v>0</v>
      </c>
      <c r="Y273" s="87">
        <f t="shared" si="24"/>
        <v>0</v>
      </c>
      <c r="Z273" s="93" t="b">
        <v>0</v>
      </c>
      <c r="AA273" s="82">
        <f>AA272</f>
        <v>1</v>
      </c>
    </row>
    <row r="274" spans="1:27" ht="15.5" x14ac:dyDescent="0.35">
      <c r="A274" s="82"/>
      <c r="B274" s="82"/>
      <c r="C274" s="82"/>
      <c r="D274" s="154" t="str">
        <f>IF(OR(Z271=TRUE,Z273=TRUE),"Please provide details on how the process works and what the funding levels are.","")</f>
        <v/>
      </c>
      <c r="E274" s="154"/>
      <c r="F274" s="154"/>
      <c r="G274" s="154"/>
      <c r="H274" s="154"/>
      <c r="I274" s="154"/>
      <c r="J274" s="154"/>
      <c r="K274" s="154"/>
      <c r="L274" s="154"/>
      <c r="M274" s="82"/>
      <c r="N274" s="82"/>
      <c r="O274" s="82"/>
      <c r="P274" s="82"/>
      <c r="Q274" s="82"/>
      <c r="R274" s="82"/>
      <c r="S274" s="82"/>
      <c r="T274" s="82"/>
      <c r="U274" s="82"/>
      <c r="V274" s="82"/>
      <c r="W274" s="82"/>
      <c r="X274" s="82"/>
      <c r="Y274" s="82"/>
      <c r="Z274" s="93"/>
    </row>
    <row r="275" spans="1:27" ht="15.5" x14ac:dyDescent="0.35">
      <c r="A275" s="82"/>
      <c r="B275" s="82"/>
      <c r="C275" s="82"/>
      <c r="D275" s="153"/>
      <c r="E275" s="153"/>
      <c r="F275" s="153"/>
      <c r="G275" s="153"/>
      <c r="H275" s="153"/>
      <c r="I275" s="153"/>
      <c r="J275" s="153"/>
      <c r="K275" s="153"/>
      <c r="L275" s="153"/>
      <c r="M275" s="82"/>
      <c r="N275" s="82"/>
      <c r="O275" s="82"/>
      <c r="P275" s="82"/>
      <c r="Q275" s="82"/>
      <c r="R275" s="82"/>
      <c r="S275" s="82"/>
      <c r="T275" s="82"/>
      <c r="U275" s="82"/>
      <c r="V275" s="82"/>
      <c r="W275" s="82"/>
      <c r="X275" s="82"/>
      <c r="Y275" s="82"/>
      <c r="Z275" s="93"/>
    </row>
    <row r="276" spans="1:27" ht="15.5" x14ac:dyDescent="0.35">
      <c r="A276" s="82"/>
      <c r="B276" s="82"/>
      <c r="C276" s="82"/>
      <c r="D276" s="153"/>
      <c r="E276" s="153"/>
      <c r="F276" s="153"/>
      <c r="G276" s="153"/>
      <c r="H276" s="153"/>
      <c r="I276" s="153"/>
      <c r="J276" s="153"/>
      <c r="K276" s="153"/>
      <c r="L276" s="153"/>
      <c r="M276" s="82"/>
      <c r="N276" s="82"/>
      <c r="O276" s="82"/>
      <c r="P276" s="82"/>
      <c r="Q276" s="82"/>
      <c r="R276" s="82"/>
      <c r="S276" s="82"/>
      <c r="T276" s="82"/>
      <c r="U276" s="82"/>
      <c r="V276" s="82"/>
      <c r="W276" s="82"/>
      <c r="X276" s="82"/>
      <c r="Y276" s="82"/>
      <c r="Z276" s="93"/>
    </row>
    <row r="277" spans="1:27" ht="15.5" x14ac:dyDescent="0.35">
      <c r="A277" s="82"/>
      <c r="B277" s="82"/>
      <c r="C277" s="82"/>
      <c r="D277" s="153"/>
      <c r="E277" s="153"/>
      <c r="F277" s="153"/>
      <c r="G277" s="153"/>
      <c r="H277" s="153"/>
      <c r="I277" s="153"/>
      <c r="J277" s="153"/>
      <c r="K277" s="153"/>
      <c r="L277" s="153"/>
      <c r="M277" s="82"/>
      <c r="N277" s="82"/>
      <c r="O277" s="82"/>
      <c r="P277" s="82"/>
      <c r="Q277" s="82"/>
      <c r="R277" s="82"/>
      <c r="S277" s="82"/>
      <c r="T277" s="82"/>
      <c r="U277" s="82"/>
      <c r="V277" s="82"/>
      <c r="W277" s="82"/>
      <c r="X277" s="82"/>
      <c r="Y277" s="82"/>
      <c r="Z277" s="93"/>
    </row>
    <row r="278" spans="1:27" ht="15.5" x14ac:dyDescent="0.35">
      <c r="A278" s="82"/>
      <c r="B278" s="82"/>
      <c r="C278" s="82"/>
      <c r="D278" s="153"/>
      <c r="E278" s="153"/>
      <c r="F278" s="153"/>
      <c r="G278" s="153"/>
      <c r="H278" s="153"/>
      <c r="I278" s="153"/>
      <c r="J278" s="153"/>
      <c r="K278" s="153"/>
      <c r="L278" s="153"/>
      <c r="M278" s="82"/>
      <c r="N278" s="82"/>
      <c r="O278" s="82"/>
      <c r="P278" s="82"/>
      <c r="Q278" s="82"/>
      <c r="R278" s="82"/>
      <c r="S278" s="82"/>
      <c r="T278" s="82"/>
      <c r="U278" s="82"/>
      <c r="V278" s="82"/>
      <c r="W278" s="82"/>
      <c r="X278" s="82"/>
      <c r="Y278" s="82"/>
      <c r="Z278" s="93"/>
    </row>
    <row r="279" spans="1:27" ht="15.5" x14ac:dyDescent="0.35">
      <c r="A279" s="82"/>
      <c r="B279" s="82"/>
      <c r="C279" s="82"/>
      <c r="D279" s="153"/>
      <c r="E279" s="153"/>
      <c r="F279" s="153"/>
      <c r="G279" s="153"/>
      <c r="H279" s="153"/>
      <c r="I279" s="153"/>
      <c r="J279" s="153"/>
      <c r="K279" s="153"/>
      <c r="L279" s="153"/>
      <c r="M279" s="82"/>
      <c r="N279" s="82"/>
      <c r="O279" s="82"/>
      <c r="P279" s="82"/>
      <c r="Q279" s="82"/>
      <c r="R279" s="82"/>
      <c r="S279" s="82"/>
      <c r="T279" s="82"/>
      <c r="U279" s="82"/>
      <c r="V279" s="82"/>
      <c r="W279" s="82"/>
      <c r="X279" s="82"/>
      <c r="Y279" s="82"/>
      <c r="Z279" s="93"/>
    </row>
    <row r="280" spans="1:27" ht="15.5" x14ac:dyDescent="0.35">
      <c r="A280" s="82"/>
      <c r="B280" s="82"/>
      <c r="C280" s="82"/>
      <c r="D280" s="92"/>
      <c r="E280" s="92"/>
      <c r="F280" s="92"/>
      <c r="G280" s="92"/>
      <c r="H280" s="92"/>
      <c r="I280" s="92"/>
      <c r="J280" s="92"/>
      <c r="K280" s="92"/>
      <c r="L280" s="92"/>
      <c r="M280" s="82"/>
      <c r="N280" s="82"/>
      <c r="O280" s="82"/>
      <c r="P280" s="82"/>
      <c r="Q280" s="82"/>
      <c r="R280" s="82"/>
      <c r="S280" s="82"/>
      <c r="T280" s="82"/>
      <c r="U280" s="82"/>
      <c r="V280" s="82"/>
      <c r="W280" s="82"/>
      <c r="X280" s="82"/>
      <c r="Y280" s="82"/>
      <c r="Z280" s="93"/>
    </row>
    <row r="281" spans="1:27" ht="15.5" x14ac:dyDescent="0.35">
      <c r="A281" s="82"/>
      <c r="B281" s="82"/>
      <c r="C281" s="82"/>
      <c r="D281" s="82"/>
      <c r="E281" s="82"/>
      <c r="F281" s="82"/>
      <c r="G281" s="82"/>
      <c r="H281" s="82"/>
      <c r="I281" s="82"/>
      <c r="J281" s="82"/>
      <c r="K281" s="82"/>
      <c r="L281" s="82"/>
      <c r="M281" s="82"/>
      <c r="N281" s="82"/>
      <c r="O281" s="82"/>
      <c r="P281" s="82"/>
      <c r="Q281" s="82"/>
      <c r="R281" s="82"/>
      <c r="S281" s="82"/>
      <c r="T281" s="82"/>
      <c r="U281" s="82"/>
      <c r="V281" s="82"/>
      <c r="W281" s="82"/>
      <c r="X281" s="82"/>
      <c r="Y281" s="82"/>
      <c r="Z281" s="93"/>
    </row>
    <row r="282" spans="1:27" ht="15.5" x14ac:dyDescent="0.35">
      <c r="A282" s="82"/>
      <c r="B282" s="83" t="s">
        <v>167</v>
      </c>
      <c r="C282" s="82"/>
      <c r="D282" s="82"/>
      <c r="E282" s="82"/>
      <c r="F282" s="82"/>
      <c r="G282" s="82"/>
      <c r="H282" s="82"/>
      <c r="I282" s="82"/>
      <c r="J282" s="82"/>
      <c r="K282" s="82"/>
      <c r="L282" s="82"/>
      <c r="M282" s="82"/>
      <c r="N282" s="82"/>
      <c r="O282" s="82"/>
      <c r="P282" s="82"/>
      <c r="Q282" s="82"/>
      <c r="R282" s="82"/>
      <c r="S282" s="82"/>
      <c r="T282" s="82"/>
      <c r="U282" s="82"/>
      <c r="V282" s="82"/>
      <c r="W282" s="82"/>
      <c r="X282" s="82"/>
      <c r="Y282" s="82"/>
      <c r="Z282" s="93"/>
    </row>
    <row r="283" spans="1:27" ht="15.5" x14ac:dyDescent="0.35">
      <c r="A283" s="82"/>
      <c r="B283" s="143" t="s">
        <v>168</v>
      </c>
      <c r="C283" s="143"/>
      <c r="D283" s="143"/>
      <c r="E283" s="143"/>
      <c r="F283" s="143"/>
      <c r="G283" s="143"/>
      <c r="H283" s="143"/>
      <c r="I283" s="143"/>
      <c r="J283" s="143"/>
      <c r="K283" s="143"/>
      <c r="L283" s="143"/>
      <c r="M283" s="82"/>
      <c r="N283" s="82"/>
      <c r="O283" s="82"/>
      <c r="P283" s="82"/>
      <c r="Q283" s="82"/>
      <c r="R283" s="82"/>
      <c r="S283" s="82"/>
      <c r="T283" s="82"/>
      <c r="U283" s="82"/>
      <c r="V283" s="82"/>
      <c r="W283" s="82"/>
      <c r="X283" s="82"/>
      <c r="Y283" s="82"/>
      <c r="Z283" s="93"/>
    </row>
    <row r="284" spans="1:27" ht="15.5" x14ac:dyDescent="0.35">
      <c r="A284" s="82"/>
      <c r="B284" s="143"/>
      <c r="C284" s="143"/>
      <c r="D284" s="143"/>
      <c r="E284" s="143"/>
      <c r="F284" s="143"/>
      <c r="G284" s="143"/>
      <c r="H284" s="143"/>
      <c r="I284" s="143"/>
      <c r="J284" s="143"/>
      <c r="K284" s="143"/>
      <c r="L284" s="143"/>
      <c r="M284" s="82"/>
      <c r="N284" s="82"/>
      <c r="O284" s="82"/>
      <c r="P284" s="82"/>
      <c r="Q284" s="82"/>
      <c r="R284" s="82"/>
      <c r="S284" s="82"/>
      <c r="T284" s="82"/>
      <c r="U284" s="82"/>
      <c r="V284" s="82"/>
      <c r="W284" s="82"/>
      <c r="X284" s="82"/>
      <c r="Y284" s="82"/>
      <c r="Z284" s="93"/>
    </row>
    <row r="285" spans="1:27" ht="15.5" x14ac:dyDescent="0.35">
      <c r="A285" s="82"/>
      <c r="B285" s="82"/>
      <c r="C285" s="82"/>
      <c r="D285" s="82"/>
      <c r="E285" s="82"/>
      <c r="F285" s="82"/>
      <c r="G285" s="82"/>
      <c r="H285" s="82"/>
      <c r="I285" s="82"/>
      <c r="J285" s="82"/>
      <c r="K285" s="82"/>
      <c r="L285" s="82"/>
      <c r="M285" s="82"/>
      <c r="N285" s="82"/>
      <c r="O285" s="82"/>
      <c r="P285" s="82"/>
      <c r="Q285" s="82"/>
      <c r="R285" s="82"/>
      <c r="S285" s="82"/>
      <c r="T285" s="82"/>
      <c r="U285" s="82"/>
      <c r="V285" s="82"/>
      <c r="W285" s="82"/>
      <c r="X285" s="82"/>
      <c r="Y285" s="82"/>
      <c r="Z285" s="93"/>
    </row>
    <row r="286" spans="1:27" ht="15.5" x14ac:dyDescent="0.35">
      <c r="A286" s="82"/>
      <c r="B286" s="82"/>
      <c r="C286" s="82"/>
      <c r="D286" s="86" t="s">
        <v>100</v>
      </c>
      <c r="E286" s="82"/>
      <c r="F286" s="82"/>
      <c r="G286" s="82"/>
      <c r="H286" s="82"/>
      <c r="I286" s="82"/>
      <c r="J286" s="82"/>
      <c r="K286" s="82"/>
      <c r="L286" s="82"/>
      <c r="M286" s="82"/>
      <c r="N286" s="82"/>
      <c r="O286" s="82"/>
      <c r="P286" s="82"/>
      <c r="Q286" s="82"/>
      <c r="R286" s="82"/>
      <c r="S286" s="82"/>
      <c r="T286" s="82"/>
      <c r="U286" s="82"/>
      <c r="V286" s="82"/>
      <c r="W286" s="82"/>
      <c r="X286" s="82">
        <f>0+Z286</f>
        <v>0</v>
      </c>
      <c r="Y286" s="87">
        <f t="shared" ref="Y286:Y288" si="26">0+Z286</f>
        <v>0</v>
      </c>
      <c r="Z286" s="93" t="b">
        <v>0</v>
      </c>
      <c r="AA286" s="82">
        <f>SUM(Y286:Y288)</f>
        <v>1</v>
      </c>
    </row>
    <row r="287" spans="1:27" ht="15.5" x14ac:dyDescent="0.35">
      <c r="A287" s="82"/>
      <c r="B287" s="82"/>
      <c r="C287" s="82"/>
      <c r="D287" s="86" t="s">
        <v>101</v>
      </c>
      <c r="E287" s="82"/>
      <c r="F287" s="82"/>
      <c r="G287" s="82"/>
      <c r="H287" s="82"/>
      <c r="I287" s="82"/>
      <c r="J287" s="82"/>
      <c r="K287" s="82"/>
      <c r="L287" s="82"/>
      <c r="M287" s="82"/>
      <c r="N287" s="82"/>
      <c r="O287" s="82"/>
      <c r="P287" s="82"/>
      <c r="Q287" s="82"/>
      <c r="R287" s="82"/>
      <c r="S287" s="82"/>
      <c r="T287" s="82"/>
      <c r="U287" s="82"/>
      <c r="V287" s="82"/>
      <c r="W287" s="82"/>
      <c r="X287" s="82">
        <f t="shared" ref="X287:X288" si="27">0+Z287</f>
        <v>1</v>
      </c>
      <c r="Y287" s="87">
        <f t="shared" si="26"/>
        <v>1</v>
      </c>
      <c r="Z287" s="93" t="b">
        <v>1</v>
      </c>
      <c r="AA287" s="82">
        <f>AA286</f>
        <v>1</v>
      </c>
    </row>
    <row r="288" spans="1:27" ht="15.5" x14ac:dyDescent="0.35">
      <c r="A288" s="82"/>
      <c r="B288" s="82"/>
      <c r="C288" s="82"/>
      <c r="D288" s="86" t="s">
        <v>151</v>
      </c>
      <c r="E288" s="82"/>
      <c r="F288" s="82"/>
      <c r="G288" s="82"/>
      <c r="H288" s="82"/>
      <c r="I288" s="82"/>
      <c r="J288" s="82"/>
      <c r="K288" s="82"/>
      <c r="L288" s="82"/>
      <c r="M288" s="82"/>
      <c r="N288" s="82"/>
      <c r="O288" s="82"/>
      <c r="P288" s="82"/>
      <c r="Q288" s="82"/>
      <c r="R288" s="82"/>
      <c r="S288" s="82"/>
      <c r="T288" s="82"/>
      <c r="U288" s="82"/>
      <c r="V288" s="82"/>
      <c r="W288" s="82"/>
      <c r="X288" s="82">
        <f t="shared" si="27"/>
        <v>0</v>
      </c>
      <c r="Y288" s="87">
        <f t="shared" si="26"/>
        <v>0</v>
      </c>
      <c r="Z288" s="93" t="b">
        <v>0</v>
      </c>
      <c r="AA288" s="82">
        <f>AA287</f>
        <v>1</v>
      </c>
    </row>
    <row r="289" spans="1:26" ht="15.5" x14ac:dyDescent="0.35">
      <c r="A289" s="82"/>
      <c r="B289" s="82"/>
      <c r="C289" s="82"/>
      <c r="D289" s="82"/>
      <c r="E289" s="82"/>
      <c r="F289" s="82"/>
      <c r="G289" s="82"/>
      <c r="H289" s="82"/>
      <c r="I289" s="82"/>
      <c r="J289" s="82"/>
      <c r="K289" s="82"/>
      <c r="L289" s="82"/>
      <c r="M289" s="82"/>
      <c r="N289" s="82"/>
      <c r="O289" s="82"/>
      <c r="P289" s="82"/>
      <c r="Q289" s="82"/>
      <c r="R289" s="82"/>
      <c r="S289" s="82"/>
      <c r="T289" s="82"/>
      <c r="U289" s="82"/>
      <c r="V289" s="82"/>
      <c r="W289" s="82"/>
      <c r="X289" s="82"/>
      <c r="Y289" s="82"/>
      <c r="Z289" s="93"/>
    </row>
    <row r="290" spans="1:26" ht="15.5" x14ac:dyDescent="0.35">
      <c r="A290" s="82"/>
      <c r="B290" s="82" t="str">
        <f>IF(OR(Z286=TRUE,Z288=TRUE),"Please give details","")</f>
        <v/>
      </c>
      <c r="C290" s="82"/>
      <c r="D290" s="82"/>
      <c r="E290" s="82"/>
      <c r="F290" s="82"/>
      <c r="G290" s="82"/>
      <c r="H290" s="82"/>
      <c r="I290" s="82"/>
      <c r="J290" s="82"/>
      <c r="K290" s="82"/>
      <c r="L290" s="82"/>
      <c r="M290" s="82"/>
      <c r="N290" s="82"/>
      <c r="O290" s="82"/>
      <c r="P290" s="82"/>
      <c r="Q290" s="82"/>
      <c r="R290" s="82"/>
      <c r="S290" s="82"/>
      <c r="T290" s="82"/>
      <c r="U290" s="82"/>
      <c r="V290" s="82"/>
      <c r="W290" s="82"/>
      <c r="X290" s="82"/>
      <c r="Y290" s="82"/>
      <c r="Z290" s="93"/>
    </row>
    <row r="291" spans="1:26" ht="15.5" x14ac:dyDescent="0.35">
      <c r="A291" s="82"/>
      <c r="B291" s="142"/>
      <c r="C291" s="142"/>
      <c r="D291" s="142"/>
      <c r="E291" s="142"/>
      <c r="F291" s="142"/>
      <c r="G291" s="142"/>
      <c r="H291" s="142"/>
      <c r="I291" s="142"/>
      <c r="J291" s="142"/>
      <c r="K291" s="142"/>
      <c r="L291" s="142"/>
      <c r="M291" s="82"/>
      <c r="N291" s="82"/>
      <c r="O291" s="82"/>
      <c r="P291" s="82"/>
      <c r="Q291" s="82"/>
      <c r="R291" s="82"/>
      <c r="S291" s="82"/>
      <c r="T291" s="82"/>
      <c r="U291" s="82"/>
      <c r="V291" s="82"/>
      <c r="W291" s="82"/>
      <c r="X291" s="82"/>
      <c r="Y291" s="82"/>
      <c r="Z291" s="93"/>
    </row>
    <row r="292" spans="1:26" ht="15.5" x14ac:dyDescent="0.35">
      <c r="A292" s="82"/>
      <c r="B292" s="142"/>
      <c r="C292" s="142"/>
      <c r="D292" s="142"/>
      <c r="E292" s="142"/>
      <c r="F292" s="142"/>
      <c r="G292" s="142"/>
      <c r="H292" s="142"/>
      <c r="I292" s="142"/>
      <c r="J292" s="142"/>
      <c r="K292" s="142"/>
      <c r="L292" s="142"/>
      <c r="M292" s="82"/>
      <c r="N292" s="82"/>
      <c r="O292" s="82"/>
      <c r="P292" s="82"/>
      <c r="Q292" s="82"/>
      <c r="R292" s="82"/>
      <c r="S292" s="82"/>
      <c r="T292" s="82"/>
      <c r="U292" s="82"/>
      <c r="V292" s="82"/>
      <c r="W292" s="82"/>
      <c r="X292" s="82"/>
      <c r="Y292" s="82"/>
      <c r="Z292" s="93"/>
    </row>
    <row r="293" spans="1:26" ht="15.5" x14ac:dyDescent="0.35">
      <c r="A293" s="82"/>
      <c r="B293" s="142"/>
      <c r="C293" s="142"/>
      <c r="D293" s="142"/>
      <c r="E293" s="142"/>
      <c r="F293" s="142"/>
      <c r="G293" s="142"/>
      <c r="H293" s="142"/>
      <c r="I293" s="142"/>
      <c r="J293" s="142"/>
      <c r="K293" s="142"/>
      <c r="L293" s="142"/>
      <c r="M293" s="82"/>
      <c r="N293" s="82"/>
      <c r="O293" s="82"/>
      <c r="P293" s="82"/>
      <c r="Q293" s="82"/>
      <c r="R293" s="82"/>
      <c r="S293" s="82"/>
      <c r="T293" s="82"/>
      <c r="U293" s="82"/>
      <c r="V293" s="82"/>
      <c r="W293" s="82"/>
      <c r="X293" s="82"/>
      <c r="Y293" s="82"/>
      <c r="Z293" s="93"/>
    </row>
    <row r="294" spans="1:26" ht="15.5" x14ac:dyDescent="0.35">
      <c r="A294" s="82"/>
      <c r="B294" s="142"/>
      <c r="C294" s="142"/>
      <c r="D294" s="142"/>
      <c r="E294" s="142"/>
      <c r="F294" s="142"/>
      <c r="G294" s="142"/>
      <c r="H294" s="142"/>
      <c r="I294" s="142"/>
      <c r="J294" s="142"/>
      <c r="K294" s="142"/>
      <c r="L294" s="142"/>
      <c r="M294" s="82"/>
      <c r="N294" s="82"/>
      <c r="O294" s="82"/>
      <c r="P294" s="82"/>
      <c r="Q294" s="82"/>
      <c r="R294" s="82"/>
      <c r="S294" s="82"/>
      <c r="T294" s="82"/>
      <c r="U294" s="82"/>
      <c r="V294" s="82"/>
      <c r="W294" s="82"/>
      <c r="X294" s="82"/>
      <c r="Y294" s="82"/>
      <c r="Z294" s="93"/>
    </row>
    <row r="295" spans="1:26" ht="15.5" x14ac:dyDescent="0.35">
      <c r="A295" s="82"/>
      <c r="B295" s="82"/>
      <c r="C295" s="82"/>
      <c r="D295" s="82"/>
      <c r="E295" s="82"/>
      <c r="F295" s="82"/>
      <c r="G295" s="82"/>
      <c r="H295" s="82"/>
      <c r="I295" s="82"/>
      <c r="J295" s="82"/>
      <c r="K295" s="82"/>
      <c r="L295" s="82"/>
      <c r="M295" s="82"/>
      <c r="N295" s="82"/>
      <c r="O295" s="82"/>
      <c r="P295" s="82"/>
      <c r="Q295" s="82"/>
      <c r="R295" s="82"/>
      <c r="S295" s="82"/>
      <c r="T295" s="82"/>
      <c r="U295" s="82"/>
      <c r="V295" s="82"/>
      <c r="W295" s="82"/>
      <c r="X295" s="82"/>
      <c r="Y295" s="82"/>
      <c r="Z295" s="93"/>
    </row>
    <row r="296" spans="1:26" ht="15.5" x14ac:dyDescent="0.35">
      <c r="A296" s="82"/>
      <c r="B296" s="82"/>
      <c r="C296" s="82"/>
      <c r="D296" s="82"/>
      <c r="E296" s="82"/>
      <c r="F296" s="82"/>
      <c r="G296" s="82"/>
      <c r="H296" s="82"/>
      <c r="I296" s="82"/>
      <c r="J296" s="82"/>
      <c r="K296" s="82"/>
      <c r="L296" s="82"/>
      <c r="M296" s="82"/>
      <c r="N296" s="82"/>
      <c r="O296" s="82"/>
      <c r="P296" s="82"/>
      <c r="Q296" s="82"/>
      <c r="R296" s="82"/>
      <c r="S296" s="82"/>
      <c r="T296" s="82"/>
      <c r="U296" s="82"/>
      <c r="V296" s="82"/>
      <c r="W296" s="82"/>
      <c r="X296" s="82"/>
      <c r="Y296" s="82"/>
      <c r="Z296" s="93"/>
    </row>
    <row r="297" spans="1:26" ht="15.5" x14ac:dyDescent="0.35">
      <c r="A297" s="82"/>
      <c r="B297" s="83" t="s">
        <v>169</v>
      </c>
      <c r="C297" s="82"/>
      <c r="D297" s="82"/>
      <c r="E297" s="82"/>
      <c r="F297" s="82"/>
      <c r="G297" s="82"/>
      <c r="H297" s="82"/>
      <c r="I297" s="82"/>
      <c r="J297" s="82"/>
      <c r="K297" s="82"/>
      <c r="L297" s="82"/>
      <c r="M297" s="82"/>
      <c r="N297" s="82"/>
      <c r="O297" s="82"/>
      <c r="P297" s="82"/>
      <c r="Q297" s="82"/>
      <c r="R297" s="82"/>
      <c r="S297" s="82"/>
      <c r="T297" s="82"/>
      <c r="U297" s="82"/>
      <c r="V297" s="82"/>
      <c r="W297" s="82"/>
      <c r="X297" s="82"/>
      <c r="Y297" s="82"/>
      <c r="Z297" s="93"/>
    </row>
    <row r="298" spans="1:26" ht="15.5" x14ac:dyDescent="0.35">
      <c r="A298" s="82"/>
      <c r="B298" s="84" t="s">
        <v>170</v>
      </c>
      <c r="C298" s="82"/>
      <c r="D298" s="82"/>
      <c r="E298" s="82"/>
      <c r="F298" s="82"/>
      <c r="G298" s="82"/>
      <c r="H298" s="82"/>
      <c r="I298" s="82"/>
      <c r="J298" s="82"/>
      <c r="K298" s="82"/>
      <c r="L298" s="82"/>
      <c r="M298" s="82"/>
      <c r="N298" s="82"/>
      <c r="O298" s="82"/>
      <c r="P298" s="82"/>
      <c r="Q298" s="82"/>
      <c r="R298" s="82"/>
      <c r="S298" s="82"/>
      <c r="T298" s="82"/>
      <c r="U298" s="82"/>
      <c r="V298" s="82"/>
      <c r="W298" s="82"/>
      <c r="X298" s="82"/>
      <c r="Y298" s="82"/>
      <c r="Z298" s="93"/>
    </row>
    <row r="299" spans="1:26" ht="15.5" x14ac:dyDescent="0.35">
      <c r="A299" s="82"/>
      <c r="B299" s="144"/>
      <c r="C299" s="145"/>
      <c r="D299" s="145"/>
      <c r="E299" s="145"/>
      <c r="F299" s="145"/>
      <c r="G299" s="145"/>
      <c r="H299" s="145"/>
      <c r="I299" s="145"/>
      <c r="J299" s="145"/>
      <c r="K299" s="145"/>
      <c r="L299" s="146"/>
      <c r="M299" s="82"/>
      <c r="N299" s="82"/>
      <c r="O299" s="82"/>
      <c r="P299" s="82"/>
      <c r="Q299" s="82"/>
      <c r="R299" s="82"/>
      <c r="S299" s="82"/>
      <c r="T299" s="82"/>
      <c r="U299" s="82"/>
      <c r="V299" s="82"/>
      <c r="W299" s="82"/>
      <c r="X299" s="82"/>
      <c r="Y299" s="82"/>
      <c r="Z299" s="93"/>
    </row>
    <row r="300" spans="1:26" ht="15.5" x14ac:dyDescent="0.35">
      <c r="A300" s="82"/>
      <c r="B300" s="147"/>
      <c r="C300" s="148"/>
      <c r="D300" s="148"/>
      <c r="E300" s="148"/>
      <c r="F300" s="148"/>
      <c r="G300" s="148"/>
      <c r="H300" s="148"/>
      <c r="I300" s="148"/>
      <c r="J300" s="148"/>
      <c r="K300" s="148"/>
      <c r="L300" s="149"/>
      <c r="M300" s="82"/>
      <c r="N300" s="82"/>
      <c r="O300" s="82"/>
      <c r="P300" s="82"/>
      <c r="Q300" s="82"/>
      <c r="R300" s="82"/>
      <c r="S300" s="82"/>
      <c r="T300" s="82"/>
      <c r="U300" s="82"/>
      <c r="V300" s="82"/>
      <c r="W300" s="82"/>
      <c r="X300" s="82"/>
      <c r="Y300" s="82"/>
      <c r="Z300" s="93"/>
    </row>
    <row r="301" spans="1:26" ht="15.5" x14ac:dyDescent="0.35">
      <c r="A301" s="82"/>
      <c r="B301" s="147"/>
      <c r="C301" s="148"/>
      <c r="D301" s="148"/>
      <c r="E301" s="148"/>
      <c r="F301" s="148"/>
      <c r="G301" s="148"/>
      <c r="H301" s="148"/>
      <c r="I301" s="148"/>
      <c r="J301" s="148"/>
      <c r="K301" s="148"/>
      <c r="L301" s="149"/>
      <c r="M301" s="82"/>
      <c r="N301" s="82"/>
      <c r="O301" s="82"/>
      <c r="P301" s="82"/>
      <c r="Q301" s="82"/>
      <c r="R301" s="82"/>
      <c r="S301" s="82"/>
      <c r="T301" s="82"/>
      <c r="U301" s="82"/>
      <c r="V301" s="82"/>
      <c r="W301" s="82"/>
      <c r="X301" s="82"/>
      <c r="Y301" s="82"/>
      <c r="Z301" s="93"/>
    </row>
    <row r="302" spans="1:26" ht="15.5" x14ac:dyDescent="0.35">
      <c r="A302" s="82"/>
      <c r="B302" s="147"/>
      <c r="C302" s="148"/>
      <c r="D302" s="148"/>
      <c r="E302" s="148"/>
      <c r="F302" s="148"/>
      <c r="G302" s="148"/>
      <c r="H302" s="148"/>
      <c r="I302" s="148"/>
      <c r="J302" s="148"/>
      <c r="K302" s="148"/>
      <c r="L302" s="149"/>
      <c r="M302" s="82"/>
      <c r="N302" s="82"/>
      <c r="O302" s="82"/>
      <c r="P302" s="82"/>
      <c r="Q302" s="82"/>
      <c r="R302" s="82"/>
      <c r="S302" s="82"/>
      <c r="T302" s="82"/>
      <c r="U302" s="82"/>
      <c r="V302" s="82"/>
      <c r="W302" s="82"/>
      <c r="X302" s="82"/>
      <c r="Y302" s="82"/>
      <c r="Z302" s="93"/>
    </row>
    <row r="303" spans="1:26" ht="15.5" x14ac:dyDescent="0.35">
      <c r="A303" s="82"/>
      <c r="B303" s="147"/>
      <c r="C303" s="148"/>
      <c r="D303" s="148"/>
      <c r="E303" s="148"/>
      <c r="F303" s="148"/>
      <c r="G303" s="148"/>
      <c r="H303" s="148"/>
      <c r="I303" s="148"/>
      <c r="J303" s="148"/>
      <c r="K303" s="148"/>
      <c r="L303" s="149"/>
      <c r="M303" s="82"/>
      <c r="N303" s="82"/>
      <c r="O303" s="82"/>
      <c r="P303" s="82"/>
      <c r="Q303" s="82"/>
      <c r="R303" s="82"/>
      <c r="S303" s="82"/>
      <c r="T303" s="82"/>
      <c r="U303" s="82"/>
      <c r="V303" s="82"/>
      <c r="W303" s="82"/>
      <c r="X303" s="82"/>
      <c r="Y303" s="82"/>
      <c r="Z303" s="93"/>
    </row>
    <row r="304" spans="1:26" ht="15.5" x14ac:dyDescent="0.35">
      <c r="A304" s="82"/>
      <c r="B304" s="150"/>
      <c r="C304" s="151"/>
      <c r="D304" s="151"/>
      <c r="E304" s="151"/>
      <c r="F304" s="151"/>
      <c r="G304" s="151"/>
      <c r="H304" s="151"/>
      <c r="I304" s="151"/>
      <c r="J304" s="151"/>
      <c r="K304" s="151"/>
      <c r="L304" s="152"/>
      <c r="M304" s="82"/>
      <c r="N304" s="82"/>
      <c r="O304" s="82"/>
      <c r="P304" s="82"/>
      <c r="Q304" s="82"/>
      <c r="R304" s="82"/>
      <c r="S304" s="82"/>
      <c r="T304" s="82"/>
      <c r="U304" s="82"/>
      <c r="V304" s="82"/>
      <c r="W304" s="82"/>
      <c r="X304" s="82"/>
      <c r="Y304" s="82"/>
      <c r="Z304" s="93"/>
    </row>
    <row r="305" spans="1:27" ht="15.5" x14ac:dyDescent="0.35">
      <c r="A305" s="82"/>
      <c r="B305" s="82"/>
      <c r="C305" s="82"/>
      <c r="D305" s="82"/>
      <c r="E305" s="82"/>
      <c r="F305" s="82"/>
      <c r="G305" s="82"/>
      <c r="H305" s="82"/>
      <c r="I305" s="82"/>
      <c r="J305" s="82"/>
      <c r="K305" s="82"/>
      <c r="L305" s="82"/>
      <c r="M305" s="82"/>
      <c r="N305" s="82"/>
      <c r="O305" s="82"/>
      <c r="P305" s="82"/>
      <c r="Q305" s="82"/>
      <c r="R305" s="82"/>
      <c r="S305" s="82"/>
      <c r="T305" s="82"/>
      <c r="U305" s="82"/>
      <c r="V305" s="82"/>
      <c r="W305" s="82"/>
      <c r="X305" s="82"/>
      <c r="Y305" s="82"/>
      <c r="Z305" s="93"/>
    </row>
    <row r="306" spans="1:27" ht="15.5" x14ac:dyDescent="0.35">
      <c r="A306" s="82"/>
      <c r="B306" s="82"/>
      <c r="C306" s="82"/>
      <c r="D306" s="82"/>
      <c r="E306" s="82"/>
      <c r="F306" s="82"/>
      <c r="G306" s="82"/>
      <c r="H306" s="82"/>
      <c r="I306" s="82"/>
      <c r="J306" s="82"/>
      <c r="K306" s="82"/>
      <c r="L306" s="82"/>
      <c r="M306" s="82"/>
      <c r="N306" s="82"/>
      <c r="O306" s="82"/>
      <c r="P306" s="82"/>
      <c r="Q306" s="82"/>
      <c r="R306" s="82"/>
      <c r="S306" s="82"/>
      <c r="T306" s="82"/>
      <c r="U306" s="82"/>
      <c r="V306" s="82"/>
      <c r="W306" s="82"/>
      <c r="X306" s="82"/>
      <c r="Y306" s="82"/>
      <c r="Z306" s="93"/>
    </row>
    <row r="307" spans="1:27" ht="15.5" x14ac:dyDescent="0.35">
      <c r="A307" s="82"/>
      <c r="B307" s="83" t="s">
        <v>171</v>
      </c>
      <c r="C307" s="82"/>
      <c r="D307" s="82"/>
      <c r="E307" s="82"/>
      <c r="F307" s="82"/>
      <c r="G307" s="82"/>
      <c r="H307" s="82"/>
      <c r="I307" s="82"/>
      <c r="J307" s="82"/>
      <c r="K307" s="82"/>
      <c r="L307" s="82"/>
      <c r="M307" s="82"/>
      <c r="N307" s="82"/>
      <c r="O307" s="82"/>
      <c r="P307" s="82"/>
      <c r="Q307" s="82"/>
      <c r="R307" s="82"/>
      <c r="S307" s="82"/>
      <c r="T307" s="82"/>
      <c r="U307" s="82"/>
      <c r="V307" s="82"/>
      <c r="W307" s="82"/>
      <c r="X307" s="82"/>
      <c r="Y307" s="82"/>
      <c r="Z307" s="93"/>
    </row>
    <row r="308" spans="1:27" ht="15.5" x14ac:dyDescent="0.35">
      <c r="A308" s="82"/>
      <c r="B308" s="143" t="s">
        <v>172</v>
      </c>
      <c r="C308" s="143"/>
      <c r="D308" s="143"/>
      <c r="E308" s="143"/>
      <c r="F308" s="143"/>
      <c r="G308" s="143"/>
      <c r="H308" s="143"/>
      <c r="I308" s="143"/>
      <c r="J308" s="143"/>
      <c r="K308" s="143"/>
      <c r="L308" s="143"/>
      <c r="M308" s="82"/>
      <c r="N308" s="82"/>
      <c r="O308" s="82"/>
      <c r="P308" s="82"/>
      <c r="Q308" s="82"/>
      <c r="R308" s="82"/>
      <c r="S308" s="82"/>
      <c r="T308" s="82"/>
      <c r="U308" s="82"/>
      <c r="V308" s="82"/>
      <c r="W308" s="82"/>
      <c r="X308" s="82"/>
      <c r="Y308" s="82"/>
      <c r="Z308" s="93"/>
    </row>
    <row r="309" spans="1:27" ht="15.5" x14ac:dyDescent="0.35">
      <c r="A309" s="82"/>
      <c r="B309" s="82"/>
      <c r="C309" s="82"/>
      <c r="D309" s="82"/>
      <c r="E309" s="82"/>
      <c r="F309" s="82"/>
      <c r="G309" s="82"/>
      <c r="H309" s="82"/>
      <c r="I309" s="82"/>
      <c r="J309" s="82"/>
      <c r="K309" s="82"/>
      <c r="L309" s="82"/>
      <c r="M309" s="82"/>
      <c r="N309" s="82"/>
      <c r="O309" s="82"/>
      <c r="P309" s="82"/>
      <c r="Q309" s="82"/>
      <c r="R309" s="82"/>
      <c r="S309" s="82"/>
      <c r="T309" s="82"/>
      <c r="U309" s="82"/>
      <c r="V309" s="82"/>
      <c r="W309" s="82"/>
      <c r="X309" s="82"/>
      <c r="Y309" s="82"/>
      <c r="Z309" s="93"/>
    </row>
    <row r="310" spans="1:27" ht="15.5" x14ac:dyDescent="0.35">
      <c r="A310" s="82"/>
      <c r="B310" s="82"/>
      <c r="C310" s="82"/>
      <c r="D310" s="86" t="s">
        <v>100</v>
      </c>
      <c r="E310" s="82"/>
      <c r="F310" s="82"/>
      <c r="G310" s="82"/>
      <c r="H310" s="82"/>
      <c r="I310" s="82"/>
      <c r="J310" s="82"/>
      <c r="K310" s="82"/>
      <c r="L310" s="82"/>
      <c r="M310" s="82"/>
      <c r="N310" s="82"/>
      <c r="O310" s="82"/>
      <c r="P310" s="82"/>
      <c r="Q310" s="82"/>
      <c r="R310" s="82"/>
      <c r="S310" s="82"/>
      <c r="T310" s="82"/>
      <c r="U310" s="82"/>
      <c r="V310" s="82"/>
      <c r="W310" s="82"/>
      <c r="X310" s="82"/>
      <c r="Y310" s="87">
        <f t="shared" ref="Y310:Y311" si="28">0+Z310</f>
        <v>0</v>
      </c>
      <c r="Z310" s="93" t="b">
        <v>0</v>
      </c>
      <c r="AA310" s="82">
        <f>SUM(Y310:Y312)</f>
        <v>1</v>
      </c>
    </row>
    <row r="311" spans="1:27" ht="15.5" x14ac:dyDescent="0.35">
      <c r="A311" s="82"/>
      <c r="B311" s="82"/>
      <c r="C311" s="82"/>
      <c r="D311" s="86" t="s">
        <v>101</v>
      </c>
      <c r="E311" s="82"/>
      <c r="F311" s="82"/>
      <c r="G311" s="82"/>
      <c r="H311" s="82"/>
      <c r="I311" s="82"/>
      <c r="J311" s="82"/>
      <c r="K311" s="82"/>
      <c r="L311" s="82"/>
      <c r="M311" s="82"/>
      <c r="N311" s="82"/>
      <c r="O311" s="82"/>
      <c r="P311" s="82"/>
      <c r="Q311" s="82"/>
      <c r="R311" s="82"/>
      <c r="S311" s="82"/>
      <c r="T311" s="82"/>
      <c r="U311" s="82"/>
      <c r="V311" s="82"/>
      <c r="W311" s="82"/>
      <c r="X311" s="82"/>
      <c r="Y311" s="87">
        <f t="shared" si="28"/>
        <v>1</v>
      </c>
      <c r="Z311" s="93" t="b">
        <v>1</v>
      </c>
      <c r="AA311" s="82">
        <f>AA310</f>
        <v>1</v>
      </c>
    </row>
    <row r="312" spans="1:27" ht="15.5" x14ac:dyDescent="0.35">
      <c r="A312" s="82"/>
      <c r="B312" s="82"/>
      <c r="C312" s="82"/>
      <c r="D312" s="82"/>
      <c r="E312" s="82"/>
      <c r="F312" s="82"/>
      <c r="G312" s="82"/>
      <c r="H312" s="82"/>
      <c r="I312" s="82"/>
      <c r="J312" s="82"/>
      <c r="K312" s="82"/>
      <c r="L312" s="82"/>
      <c r="M312" s="82"/>
      <c r="N312" s="82"/>
      <c r="O312" s="82"/>
      <c r="P312" s="82"/>
      <c r="Q312" s="82"/>
      <c r="R312" s="82"/>
      <c r="S312" s="82"/>
      <c r="T312" s="82"/>
      <c r="U312" s="82"/>
      <c r="V312" s="82"/>
      <c r="W312" s="82"/>
      <c r="X312" s="82"/>
      <c r="Y312" s="82"/>
      <c r="Z312" s="93"/>
      <c r="AA312" s="82">
        <f>AA311</f>
        <v>1</v>
      </c>
    </row>
    <row r="313" spans="1:27" ht="15.5" x14ac:dyDescent="0.35">
      <c r="A313" s="82"/>
      <c r="B313" s="82" t="str">
        <f>IF(Z310=FALSE,"","Please give dates and other details.")</f>
        <v/>
      </c>
      <c r="C313" s="82"/>
      <c r="D313" s="82"/>
      <c r="E313" s="82"/>
      <c r="F313" s="82"/>
      <c r="G313" s="82"/>
      <c r="H313" s="82"/>
      <c r="I313" s="82"/>
      <c r="J313" s="82"/>
      <c r="K313" s="82"/>
      <c r="L313" s="82"/>
      <c r="M313" s="82"/>
      <c r="N313" s="82"/>
      <c r="O313" s="82"/>
      <c r="P313" s="82"/>
      <c r="Q313" s="82"/>
      <c r="R313" s="82"/>
      <c r="S313" s="82"/>
      <c r="T313" s="82"/>
      <c r="U313" s="82"/>
      <c r="V313" s="82"/>
      <c r="W313" s="82"/>
      <c r="X313" s="82"/>
      <c r="Y313" s="82"/>
      <c r="Z313" s="93"/>
    </row>
    <row r="314" spans="1:27" ht="15.5" x14ac:dyDescent="0.35">
      <c r="A314" s="82"/>
      <c r="B314" s="142"/>
      <c r="C314" s="142"/>
      <c r="D314" s="142"/>
      <c r="E314" s="142"/>
      <c r="F314" s="142"/>
      <c r="G314" s="142"/>
      <c r="H314" s="142"/>
      <c r="I314" s="142"/>
      <c r="J314" s="142"/>
      <c r="K314" s="142"/>
      <c r="L314" s="142"/>
      <c r="M314" s="82"/>
      <c r="N314" s="82"/>
      <c r="O314" s="82"/>
      <c r="P314" s="82"/>
      <c r="Q314" s="82"/>
      <c r="R314" s="82"/>
      <c r="S314" s="82"/>
      <c r="T314" s="82"/>
      <c r="U314" s="82"/>
      <c r="V314" s="82"/>
      <c r="W314" s="82"/>
      <c r="X314" s="82"/>
      <c r="Y314" s="82"/>
      <c r="Z314" s="93"/>
    </row>
    <row r="315" spans="1:27" ht="15.5" x14ac:dyDescent="0.35">
      <c r="A315" s="82"/>
      <c r="B315" s="142"/>
      <c r="C315" s="142"/>
      <c r="D315" s="142"/>
      <c r="E315" s="142"/>
      <c r="F315" s="142"/>
      <c r="G315" s="142"/>
      <c r="H315" s="142"/>
      <c r="I315" s="142"/>
      <c r="J315" s="142"/>
      <c r="K315" s="142"/>
      <c r="L315" s="142"/>
      <c r="M315" s="82"/>
      <c r="N315" s="82"/>
      <c r="O315" s="82"/>
      <c r="P315" s="82"/>
      <c r="Q315" s="82"/>
      <c r="R315" s="82"/>
      <c r="S315" s="82"/>
      <c r="T315" s="82"/>
      <c r="U315" s="82"/>
      <c r="V315" s="82"/>
      <c r="W315" s="82"/>
      <c r="X315" s="82"/>
      <c r="Y315" s="82"/>
      <c r="Z315" s="93"/>
    </row>
    <row r="316" spans="1:27" ht="15.5" x14ac:dyDescent="0.35">
      <c r="A316" s="82"/>
      <c r="B316" s="142"/>
      <c r="C316" s="142"/>
      <c r="D316" s="142"/>
      <c r="E316" s="142"/>
      <c r="F316" s="142"/>
      <c r="G316" s="142"/>
      <c r="H316" s="142"/>
      <c r="I316" s="142"/>
      <c r="J316" s="142"/>
      <c r="K316" s="142"/>
      <c r="L316" s="142"/>
      <c r="M316" s="82"/>
      <c r="N316" s="82"/>
      <c r="O316" s="82"/>
      <c r="P316" s="82"/>
      <c r="Q316" s="82"/>
      <c r="R316" s="82"/>
      <c r="S316" s="82"/>
      <c r="T316" s="82"/>
      <c r="U316" s="82"/>
      <c r="V316" s="82"/>
      <c r="W316" s="82"/>
      <c r="X316" s="82"/>
      <c r="Y316" s="82"/>
      <c r="Z316" s="93"/>
    </row>
    <row r="317" spans="1:27" ht="15.5" x14ac:dyDescent="0.35">
      <c r="A317" s="82"/>
      <c r="B317" s="142"/>
      <c r="C317" s="142"/>
      <c r="D317" s="142"/>
      <c r="E317" s="142"/>
      <c r="F317" s="142"/>
      <c r="G317" s="142"/>
      <c r="H317" s="142"/>
      <c r="I317" s="142"/>
      <c r="J317" s="142"/>
      <c r="K317" s="142"/>
      <c r="L317" s="142"/>
      <c r="M317" s="82"/>
      <c r="N317" s="82"/>
      <c r="O317" s="82"/>
      <c r="P317" s="82"/>
      <c r="Q317" s="82"/>
      <c r="R317" s="82"/>
      <c r="S317" s="82"/>
      <c r="T317" s="82"/>
      <c r="U317" s="82"/>
      <c r="V317" s="82"/>
      <c r="W317" s="82"/>
      <c r="X317" s="82"/>
      <c r="Y317" s="82"/>
      <c r="Z317" s="93"/>
    </row>
    <row r="318" spans="1:27" ht="15.5" x14ac:dyDescent="0.35">
      <c r="A318" s="82"/>
      <c r="B318" s="82"/>
      <c r="C318" s="82"/>
      <c r="D318" s="82"/>
      <c r="E318" s="82"/>
      <c r="F318" s="82"/>
      <c r="G318" s="82"/>
      <c r="H318" s="82"/>
      <c r="I318" s="82"/>
      <c r="J318" s="82"/>
      <c r="K318" s="82"/>
      <c r="L318" s="82"/>
      <c r="M318" s="82"/>
      <c r="N318" s="82"/>
      <c r="O318" s="82"/>
      <c r="P318" s="82"/>
      <c r="Q318" s="82"/>
      <c r="R318" s="82"/>
      <c r="S318" s="82"/>
      <c r="T318" s="82"/>
      <c r="U318" s="82"/>
      <c r="V318" s="82"/>
      <c r="W318" s="82"/>
      <c r="X318" s="82"/>
      <c r="Y318" s="82"/>
      <c r="Z318" s="93"/>
    </row>
    <row r="319" spans="1:27" ht="15.5" x14ac:dyDescent="0.35">
      <c r="A319" s="82"/>
      <c r="B319" s="82"/>
      <c r="C319" s="82"/>
      <c r="D319" s="82"/>
      <c r="E319" s="82"/>
      <c r="F319" s="82"/>
      <c r="G319" s="82"/>
      <c r="H319" s="82"/>
      <c r="I319" s="82"/>
      <c r="J319" s="82"/>
      <c r="K319" s="82"/>
      <c r="L319" s="82"/>
      <c r="M319" s="82"/>
      <c r="N319" s="82"/>
      <c r="O319" s="82"/>
      <c r="P319" s="82"/>
      <c r="Q319" s="82"/>
      <c r="R319" s="82"/>
      <c r="S319" s="82"/>
      <c r="T319" s="82"/>
      <c r="U319" s="82"/>
      <c r="V319" s="82"/>
      <c r="W319" s="82"/>
      <c r="X319" s="82"/>
      <c r="Y319" s="82"/>
      <c r="Z319" s="93"/>
    </row>
    <row r="320" spans="1:27" ht="15.5" x14ac:dyDescent="0.35">
      <c r="A320" s="82"/>
      <c r="B320" s="83" t="s">
        <v>173</v>
      </c>
      <c r="C320" s="82"/>
      <c r="D320" s="82"/>
      <c r="E320" s="82"/>
      <c r="F320" s="82"/>
      <c r="G320" s="82"/>
      <c r="H320" s="82"/>
      <c r="I320" s="82"/>
      <c r="J320" s="82"/>
      <c r="K320" s="82"/>
      <c r="L320" s="82"/>
      <c r="M320" s="82"/>
      <c r="N320" s="82"/>
      <c r="O320" s="82"/>
      <c r="P320" s="82"/>
      <c r="Q320" s="82"/>
      <c r="R320" s="82"/>
      <c r="S320" s="82"/>
      <c r="T320" s="82"/>
      <c r="U320" s="82"/>
      <c r="V320" s="82"/>
      <c r="W320" s="82"/>
      <c r="X320" s="82"/>
      <c r="Y320" s="82"/>
      <c r="Z320" s="93"/>
    </row>
    <row r="321" spans="1:27" ht="15.5" x14ac:dyDescent="0.35">
      <c r="A321" s="82"/>
      <c r="B321" s="143" t="s">
        <v>174</v>
      </c>
      <c r="C321" s="143"/>
      <c r="D321" s="143"/>
      <c r="E321" s="143"/>
      <c r="F321" s="143"/>
      <c r="G321" s="143"/>
      <c r="H321" s="143"/>
      <c r="I321" s="143"/>
      <c r="J321" s="143"/>
      <c r="K321" s="143"/>
      <c r="L321" s="143"/>
      <c r="M321" s="82"/>
      <c r="N321" s="82"/>
      <c r="O321" s="82"/>
      <c r="P321" s="82"/>
      <c r="Q321" s="82"/>
      <c r="R321" s="82"/>
      <c r="S321" s="82"/>
      <c r="T321" s="82"/>
      <c r="U321" s="82"/>
      <c r="V321" s="82"/>
      <c r="W321" s="82"/>
      <c r="X321" s="82"/>
      <c r="Y321" s="82"/>
      <c r="Z321" s="93"/>
    </row>
    <row r="322" spans="1:27" ht="15.5" x14ac:dyDescent="0.35">
      <c r="A322" s="82"/>
      <c r="B322" s="82"/>
      <c r="C322" s="82"/>
      <c r="D322" s="82"/>
      <c r="E322" s="82"/>
      <c r="F322" s="82"/>
      <c r="G322" s="82"/>
      <c r="H322" s="82"/>
      <c r="I322" s="82"/>
      <c r="J322" s="82"/>
      <c r="K322" s="82"/>
      <c r="L322" s="82"/>
      <c r="M322" s="82"/>
      <c r="N322" s="82"/>
      <c r="O322" s="82"/>
      <c r="P322" s="82"/>
      <c r="Q322" s="82"/>
      <c r="R322" s="82"/>
      <c r="S322" s="82"/>
      <c r="T322" s="82"/>
      <c r="U322" s="82"/>
      <c r="V322" s="82"/>
      <c r="W322" s="82"/>
      <c r="X322" s="82"/>
      <c r="Y322" s="82"/>
      <c r="Z322" s="93"/>
    </row>
    <row r="323" spans="1:27" ht="15.5" x14ac:dyDescent="0.35">
      <c r="A323" s="82"/>
      <c r="B323" s="82"/>
      <c r="C323" s="82"/>
      <c r="D323" s="86" t="s">
        <v>175</v>
      </c>
      <c r="E323" s="82"/>
      <c r="F323" s="82"/>
      <c r="G323" s="82"/>
      <c r="H323" s="82"/>
      <c r="I323" s="82"/>
      <c r="J323" s="82"/>
      <c r="K323" s="82"/>
      <c r="L323" s="82"/>
      <c r="M323" s="82"/>
      <c r="N323" s="82"/>
      <c r="O323" s="82"/>
      <c r="P323" s="82"/>
      <c r="Q323" s="82"/>
      <c r="R323" s="82"/>
      <c r="S323" s="82"/>
      <c r="T323" s="82"/>
      <c r="U323" s="82"/>
      <c r="V323" s="82"/>
      <c r="W323" s="82"/>
      <c r="X323" s="82">
        <f>0+Z323</f>
        <v>0</v>
      </c>
      <c r="Y323" s="87">
        <f t="shared" ref="Y323:Y326" si="29">0+Z323</f>
        <v>0</v>
      </c>
      <c r="Z323" s="93" t="b">
        <v>0</v>
      </c>
      <c r="AA323" s="82">
        <f>SUM(Y323:Y326)</f>
        <v>1</v>
      </c>
    </row>
    <row r="324" spans="1:27" ht="15.5" x14ac:dyDescent="0.35">
      <c r="A324" s="82"/>
      <c r="B324" s="82"/>
      <c r="C324" s="82"/>
      <c r="D324" s="86" t="s">
        <v>176</v>
      </c>
      <c r="E324" s="82"/>
      <c r="F324" s="82"/>
      <c r="G324" s="82"/>
      <c r="H324" s="82"/>
      <c r="I324" s="82"/>
      <c r="J324" s="82"/>
      <c r="K324" s="82"/>
      <c r="L324" s="82"/>
      <c r="M324" s="82"/>
      <c r="N324" s="82"/>
      <c r="O324" s="82"/>
      <c r="P324" s="82"/>
      <c r="Q324" s="82"/>
      <c r="R324" s="82"/>
      <c r="S324" s="82"/>
      <c r="T324" s="82"/>
      <c r="U324" s="82"/>
      <c r="V324" s="82"/>
      <c r="W324" s="82"/>
      <c r="X324" s="82">
        <f t="shared" ref="X324:X326" si="30">0+Z324</f>
        <v>0</v>
      </c>
      <c r="Y324" s="87">
        <f t="shared" si="29"/>
        <v>0</v>
      </c>
      <c r="Z324" s="93" t="b">
        <v>0</v>
      </c>
      <c r="AA324" s="82">
        <f>AA323</f>
        <v>1</v>
      </c>
    </row>
    <row r="325" spans="1:27" ht="15.5" x14ac:dyDescent="0.35">
      <c r="A325" s="82"/>
      <c r="B325" s="82"/>
      <c r="C325" s="82"/>
      <c r="D325" s="86" t="s">
        <v>177</v>
      </c>
      <c r="E325" s="82"/>
      <c r="F325" s="82"/>
      <c r="G325" s="82"/>
      <c r="H325" s="82"/>
      <c r="I325" s="82"/>
      <c r="J325" s="82"/>
      <c r="K325" s="82"/>
      <c r="L325" s="82"/>
      <c r="M325" s="82"/>
      <c r="N325" s="82"/>
      <c r="O325" s="82"/>
      <c r="P325" s="82"/>
      <c r="Q325" s="82"/>
      <c r="R325" s="82"/>
      <c r="S325" s="82"/>
      <c r="T325" s="82"/>
      <c r="U325" s="82"/>
      <c r="V325" s="82"/>
      <c r="W325" s="82"/>
      <c r="X325" s="82">
        <f t="shared" si="30"/>
        <v>0</v>
      </c>
      <c r="Y325" s="87">
        <f t="shared" si="29"/>
        <v>0</v>
      </c>
      <c r="Z325" s="93" t="b">
        <v>0</v>
      </c>
      <c r="AA325" s="82">
        <f>AA324</f>
        <v>1</v>
      </c>
    </row>
    <row r="326" spans="1:27" ht="15.5" x14ac:dyDescent="0.35">
      <c r="A326" s="82"/>
      <c r="B326" s="82"/>
      <c r="C326" s="82"/>
      <c r="D326" s="86" t="s">
        <v>178</v>
      </c>
      <c r="E326" s="82"/>
      <c r="F326" s="82"/>
      <c r="G326" s="82"/>
      <c r="H326" s="82"/>
      <c r="I326" s="82"/>
      <c r="J326" s="82"/>
      <c r="K326" s="82"/>
      <c r="L326" s="82"/>
      <c r="M326" s="82"/>
      <c r="N326" s="82"/>
      <c r="O326" s="82"/>
      <c r="P326" s="82"/>
      <c r="Q326" s="82"/>
      <c r="R326" s="82"/>
      <c r="S326" s="82"/>
      <c r="T326" s="82"/>
      <c r="U326" s="82"/>
      <c r="V326" s="82"/>
      <c r="W326" s="82"/>
      <c r="X326" s="82">
        <f t="shared" si="30"/>
        <v>1</v>
      </c>
      <c r="Y326" s="87">
        <f t="shared" si="29"/>
        <v>1</v>
      </c>
      <c r="Z326" s="93" t="b">
        <v>1</v>
      </c>
      <c r="AA326" s="82">
        <f>AA325</f>
        <v>1</v>
      </c>
    </row>
    <row r="327" spans="1:27" ht="15.5" x14ac:dyDescent="0.35">
      <c r="A327" s="82"/>
      <c r="B327" s="82"/>
      <c r="C327" s="82"/>
      <c r="D327" s="82"/>
      <c r="E327" s="82"/>
      <c r="F327" s="82"/>
      <c r="G327" s="82"/>
      <c r="H327" s="82"/>
      <c r="I327" s="82"/>
      <c r="J327" s="82"/>
      <c r="K327" s="82"/>
      <c r="L327" s="82"/>
      <c r="M327" s="82"/>
      <c r="N327" s="82"/>
      <c r="O327" s="82"/>
      <c r="P327" s="82"/>
      <c r="Q327" s="82"/>
      <c r="R327" s="82"/>
      <c r="S327" s="82"/>
      <c r="T327" s="82"/>
      <c r="U327" s="82"/>
      <c r="V327" s="82"/>
      <c r="W327" s="82"/>
      <c r="X327" s="82"/>
      <c r="Y327" s="82"/>
      <c r="Z327" s="93"/>
    </row>
    <row r="328" spans="1:27" ht="15.5" x14ac:dyDescent="0.35">
      <c r="A328" s="82"/>
      <c r="B328" s="82"/>
      <c r="C328" s="82"/>
      <c r="D328" s="82"/>
      <c r="E328" s="82"/>
      <c r="F328" s="82"/>
      <c r="G328" s="82"/>
      <c r="H328" s="82"/>
      <c r="I328" s="82"/>
      <c r="J328" s="82"/>
      <c r="K328" s="82"/>
      <c r="L328" s="82"/>
      <c r="M328" s="82"/>
      <c r="N328" s="82"/>
      <c r="O328" s="82"/>
      <c r="P328" s="82"/>
      <c r="Q328" s="82"/>
      <c r="R328" s="82"/>
      <c r="S328" s="82"/>
      <c r="T328" s="82"/>
      <c r="U328" s="82"/>
      <c r="V328" s="82"/>
      <c r="W328" s="82"/>
      <c r="X328" s="82"/>
      <c r="Y328" s="82"/>
      <c r="Z328" s="93"/>
    </row>
    <row r="329" spans="1:27" ht="15.5" x14ac:dyDescent="0.35">
      <c r="A329" s="82"/>
      <c r="B329" s="83" t="s">
        <v>179</v>
      </c>
      <c r="C329" s="82"/>
      <c r="D329" s="82"/>
      <c r="E329" s="82"/>
      <c r="F329" s="82"/>
      <c r="G329" s="82"/>
      <c r="H329" s="82"/>
      <c r="I329" s="82"/>
      <c r="J329" s="82"/>
      <c r="K329" s="82"/>
      <c r="L329" s="82"/>
      <c r="M329" s="82"/>
      <c r="N329" s="82"/>
      <c r="O329" s="82"/>
      <c r="P329" s="82"/>
      <c r="Q329" s="82"/>
      <c r="R329" s="82"/>
      <c r="S329" s="82"/>
      <c r="T329" s="82"/>
      <c r="U329" s="82"/>
      <c r="V329" s="82"/>
      <c r="W329" s="82"/>
      <c r="X329" s="82"/>
      <c r="Y329" s="82"/>
      <c r="Z329" s="93"/>
    </row>
    <row r="330" spans="1:27" ht="15" customHeight="1" x14ac:dyDescent="0.35">
      <c r="A330" s="82"/>
      <c r="B330" s="143" t="s">
        <v>180</v>
      </c>
      <c r="C330" s="143"/>
      <c r="D330" s="143"/>
      <c r="E330" s="143"/>
      <c r="F330" s="143"/>
      <c r="G330" s="143"/>
      <c r="H330" s="143"/>
      <c r="I330" s="143"/>
      <c r="J330" s="143"/>
      <c r="K330" s="143"/>
      <c r="L330" s="143"/>
      <c r="M330" s="82"/>
      <c r="N330" s="82"/>
      <c r="O330" s="82"/>
      <c r="P330" s="82"/>
      <c r="Q330" s="82"/>
      <c r="R330" s="82"/>
      <c r="S330" s="82"/>
      <c r="T330" s="82"/>
      <c r="U330" s="82"/>
      <c r="V330" s="82"/>
      <c r="W330" s="82"/>
      <c r="X330" s="82"/>
      <c r="Y330" s="82"/>
      <c r="Z330" s="93"/>
    </row>
    <row r="331" spans="1:27" ht="15.5" x14ac:dyDescent="0.35">
      <c r="A331" s="82"/>
      <c r="B331" s="143"/>
      <c r="C331" s="143"/>
      <c r="D331" s="143"/>
      <c r="E331" s="143"/>
      <c r="F331" s="143"/>
      <c r="G331" s="143"/>
      <c r="H331" s="143"/>
      <c r="I331" s="143"/>
      <c r="J331" s="143"/>
      <c r="K331" s="143"/>
      <c r="L331" s="143"/>
      <c r="M331" s="82"/>
      <c r="N331" s="82"/>
      <c r="O331" s="82"/>
      <c r="P331" s="82"/>
      <c r="Q331" s="82"/>
      <c r="R331" s="82"/>
      <c r="S331" s="82"/>
      <c r="T331" s="82"/>
      <c r="U331" s="82"/>
      <c r="V331" s="82"/>
      <c r="W331" s="82"/>
      <c r="X331" s="82"/>
      <c r="Y331" s="82"/>
      <c r="Z331" s="93"/>
    </row>
    <row r="332" spans="1:27" ht="15.5" x14ac:dyDescent="0.35">
      <c r="A332" s="82"/>
      <c r="B332" s="82"/>
      <c r="C332" s="82"/>
      <c r="D332" s="82"/>
      <c r="E332" s="82"/>
      <c r="F332" s="82"/>
      <c r="G332" s="82"/>
      <c r="H332" s="82"/>
      <c r="I332" s="82"/>
      <c r="J332" s="82"/>
      <c r="K332" s="82"/>
      <c r="L332" s="82"/>
      <c r="M332" s="82"/>
      <c r="N332" s="82"/>
      <c r="O332" s="82"/>
      <c r="P332" s="82"/>
      <c r="Q332" s="82"/>
      <c r="R332" s="82"/>
      <c r="S332" s="82"/>
      <c r="T332" s="82"/>
      <c r="U332" s="82"/>
      <c r="V332" s="82"/>
      <c r="W332" s="82"/>
      <c r="X332" s="82"/>
      <c r="Y332" s="82"/>
      <c r="Z332" s="93"/>
    </row>
    <row r="333" spans="1:27" ht="15.5" x14ac:dyDescent="0.35">
      <c r="A333" s="82"/>
      <c r="B333" s="82"/>
      <c r="C333" s="82"/>
      <c r="D333" s="86" t="s">
        <v>100</v>
      </c>
      <c r="E333" s="82"/>
      <c r="F333" s="82"/>
      <c r="G333" s="82"/>
      <c r="H333" s="82"/>
      <c r="I333" s="82"/>
      <c r="J333" s="82"/>
      <c r="K333" s="82"/>
      <c r="L333" s="82"/>
      <c r="M333" s="82"/>
      <c r="N333" s="82"/>
      <c r="O333" s="82"/>
      <c r="P333" s="82"/>
      <c r="Q333" s="82"/>
      <c r="R333" s="82"/>
      <c r="S333" s="82"/>
      <c r="T333" s="82"/>
      <c r="U333" s="82"/>
      <c r="V333" s="82"/>
      <c r="W333" s="82"/>
      <c r="X333" s="82"/>
      <c r="Y333" s="87">
        <f t="shared" ref="Y333:Y334" si="31">0+Z333</f>
        <v>1</v>
      </c>
      <c r="Z333" s="93" t="b">
        <v>1</v>
      </c>
      <c r="AA333" s="82">
        <f>SUM(Y333:Y336)</f>
        <v>1</v>
      </c>
    </row>
    <row r="334" spans="1:27" ht="15.5" x14ac:dyDescent="0.35">
      <c r="A334" s="82"/>
      <c r="B334" s="82"/>
      <c r="C334" s="82"/>
      <c r="D334" s="86" t="s">
        <v>101</v>
      </c>
      <c r="E334" s="82"/>
      <c r="F334" s="82"/>
      <c r="G334" s="82"/>
      <c r="H334" s="82"/>
      <c r="I334" s="82"/>
      <c r="J334" s="82"/>
      <c r="K334" s="82"/>
      <c r="L334" s="82"/>
      <c r="M334" s="82"/>
      <c r="N334" s="82"/>
      <c r="O334" s="82"/>
      <c r="P334" s="82"/>
      <c r="Q334" s="82"/>
      <c r="R334" s="82"/>
      <c r="S334" s="82"/>
      <c r="T334" s="82"/>
      <c r="U334" s="82"/>
      <c r="V334" s="82"/>
      <c r="W334" s="82"/>
      <c r="X334" s="82"/>
      <c r="Y334" s="87">
        <f t="shared" si="31"/>
        <v>0</v>
      </c>
      <c r="Z334" s="93" t="b">
        <v>0</v>
      </c>
      <c r="AA334" s="82">
        <f>AA333</f>
        <v>1</v>
      </c>
    </row>
    <row r="335" spans="1:27" ht="15.5" x14ac:dyDescent="0.35">
      <c r="A335" s="82"/>
      <c r="B335" s="82"/>
      <c r="C335" s="82"/>
      <c r="D335" s="82"/>
      <c r="E335" s="82"/>
      <c r="F335" s="82"/>
      <c r="G335" s="82"/>
      <c r="H335" s="82"/>
      <c r="I335" s="82"/>
      <c r="J335" s="82"/>
      <c r="K335" s="82"/>
      <c r="L335" s="82"/>
      <c r="M335" s="82"/>
      <c r="N335" s="82"/>
      <c r="O335" s="82"/>
      <c r="P335" s="82"/>
      <c r="Q335" s="82"/>
      <c r="R335" s="82"/>
      <c r="S335" s="82"/>
      <c r="T335" s="82"/>
      <c r="U335" s="82"/>
      <c r="V335" s="82"/>
      <c r="W335" s="82"/>
      <c r="X335" s="82"/>
      <c r="Y335" s="82"/>
      <c r="Z335" s="93"/>
    </row>
    <row r="336" spans="1:27" ht="15.5" x14ac:dyDescent="0.35">
      <c r="A336" s="82"/>
      <c r="B336" s="82" t="str">
        <f>IF(Z333=FALSE,"","Please give details.")</f>
        <v>Please give details.</v>
      </c>
      <c r="C336" s="82"/>
      <c r="D336" s="82"/>
      <c r="E336" s="82"/>
      <c r="F336" s="82"/>
      <c r="G336" s="82"/>
      <c r="H336" s="82"/>
      <c r="I336" s="82"/>
      <c r="J336" s="82"/>
      <c r="K336" s="82"/>
      <c r="L336" s="82"/>
      <c r="M336" s="82"/>
      <c r="N336" s="82"/>
      <c r="O336" s="82"/>
      <c r="P336" s="82"/>
      <c r="Q336" s="82"/>
      <c r="R336" s="82"/>
      <c r="S336" s="82"/>
      <c r="T336" s="82"/>
      <c r="U336" s="82"/>
      <c r="V336" s="82"/>
      <c r="W336" s="82"/>
      <c r="X336" s="82"/>
      <c r="Y336" s="82"/>
      <c r="Z336" s="93"/>
    </row>
    <row r="337" spans="1:27" ht="15.5" x14ac:dyDescent="0.35">
      <c r="A337" s="82"/>
      <c r="B337" s="142" t="s">
        <v>245</v>
      </c>
      <c r="C337" s="142"/>
      <c r="D337" s="142"/>
      <c r="E337" s="142"/>
      <c r="F337" s="142"/>
      <c r="G337" s="142"/>
      <c r="H337" s="142"/>
      <c r="I337" s="142"/>
      <c r="J337" s="142"/>
      <c r="K337" s="142"/>
      <c r="L337" s="142"/>
      <c r="M337" s="82"/>
      <c r="N337" s="82"/>
      <c r="O337" s="82"/>
      <c r="P337" s="82"/>
      <c r="Q337" s="82"/>
      <c r="R337" s="82"/>
      <c r="S337" s="82"/>
      <c r="T337" s="82"/>
      <c r="U337" s="82"/>
      <c r="V337" s="82"/>
      <c r="W337" s="82"/>
      <c r="X337" s="82"/>
      <c r="Y337" s="82"/>
      <c r="Z337" s="93"/>
    </row>
    <row r="338" spans="1:27" ht="15.5" x14ac:dyDescent="0.35">
      <c r="A338" s="82"/>
      <c r="B338" s="142"/>
      <c r="C338" s="142"/>
      <c r="D338" s="142"/>
      <c r="E338" s="142"/>
      <c r="F338" s="142"/>
      <c r="G338" s="142"/>
      <c r="H338" s="142"/>
      <c r="I338" s="142"/>
      <c r="J338" s="142"/>
      <c r="K338" s="142"/>
      <c r="L338" s="142"/>
      <c r="M338" s="82"/>
      <c r="N338" s="82"/>
      <c r="O338" s="82"/>
      <c r="P338" s="82"/>
      <c r="Q338" s="82"/>
      <c r="R338" s="82"/>
      <c r="S338" s="82"/>
      <c r="T338" s="82"/>
      <c r="U338" s="82"/>
      <c r="V338" s="82"/>
      <c r="W338" s="82"/>
      <c r="X338" s="82"/>
      <c r="Y338" s="82"/>
      <c r="Z338" s="93"/>
    </row>
    <row r="339" spans="1:27" ht="15.5" x14ac:dyDescent="0.35">
      <c r="A339" s="82"/>
      <c r="B339" s="142"/>
      <c r="C339" s="142"/>
      <c r="D339" s="142"/>
      <c r="E339" s="142"/>
      <c r="F339" s="142"/>
      <c r="G339" s="142"/>
      <c r="H339" s="142"/>
      <c r="I339" s="142"/>
      <c r="J339" s="142"/>
      <c r="K339" s="142"/>
      <c r="L339" s="142"/>
      <c r="M339" s="82"/>
      <c r="N339" s="82"/>
      <c r="O339" s="82"/>
      <c r="P339" s="82"/>
      <c r="Q339" s="82"/>
      <c r="R339" s="82"/>
      <c r="S339" s="82"/>
      <c r="T339" s="82"/>
      <c r="U339" s="82"/>
      <c r="V339" s="82"/>
      <c r="W339" s="82"/>
      <c r="X339" s="82"/>
      <c r="Y339" s="82"/>
      <c r="Z339" s="93"/>
    </row>
    <row r="340" spans="1:27" ht="15.5" x14ac:dyDescent="0.35">
      <c r="A340" s="82"/>
      <c r="B340" s="142"/>
      <c r="C340" s="142"/>
      <c r="D340" s="142"/>
      <c r="E340" s="142"/>
      <c r="F340" s="142"/>
      <c r="G340" s="142"/>
      <c r="H340" s="142"/>
      <c r="I340" s="142"/>
      <c r="J340" s="142"/>
      <c r="K340" s="142"/>
      <c r="L340" s="142"/>
      <c r="M340" s="82"/>
      <c r="N340" s="82"/>
      <c r="O340" s="82"/>
      <c r="P340" s="82"/>
      <c r="Q340" s="82"/>
      <c r="R340" s="82"/>
      <c r="S340" s="82"/>
      <c r="T340" s="82"/>
      <c r="U340" s="82"/>
      <c r="V340" s="82"/>
      <c r="W340" s="82"/>
      <c r="X340" s="82"/>
      <c r="Y340" s="82"/>
      <c r="Z340" s="93"/>
    </row>
    <row r="341" spans="1:27" ht="15.5" x14ac:dyDescent="0.35">
      <c r="A341" s="82"/>
      <c r="B341" s="82"/>
      <c r="C341" s="82"/>
      <c r="D341" s="82"/>
      <c r="E341" s="82"/>
      <c r="F341" s="82"/>
      <c r="G341" s="82"/>
      <c r="H341" s="82"/>
      <c r="I341" s="82"/>
      <c r="J341" s="82"/>
      <c r="K341" s="82"/>
      <c r="L341" s="82"/>
      <c r="M341" s="82"/>
      <c r="N341" s="82"/>
      <c r="O341" s="82"/>
      <c r="P341" s="82"/>
      <c r="Q341" s="82"/>
      <c r="R341" s="82"/>
      <c r="S341" s="82"/>
      <c r="T341" s="82"/>
      <c r="U341" s="82"/>
      <c r="V341" s="82"/>
      <c r="W341" s="82"/>
      <c r="X341" s="82"/>
      <c r="Y341" s="82"/>
      <c r="Z341" s="93"/>
    </row>
    <row r="342" spans="1:27" ht="15.5" x14ac:dyDescent="0.35">
      <c r="A342" s="82"/>
      <c r="B342" s="82"/>
      <c r="C342" s="82"/>
      <c r="D342" s="82"/>
      <c r="E342" s="82"/>
      <c r="F342" s="82"/>
      <c r="G342" s="82"/>
      <c r="H342" s="82"/>
      <c r="I342" s="82"/>
      <c r="J342" s="82"/>
      <c r="K342" s="82"/>
      <c r="L342" s="82"/>
      <c r="M342" s="82"/>
      <c r="N342" s="82"/>
      <c r="O342" s="82"/>
      <c r="P342" s="82"/>
      <c r="Q342" s="82"/>
      <c r="R342" s="82"/>
      <c r="S342" s="82"/>
      <c r="T342" s="82"/>
      <c r="U342" s="82"/>
      <c r="V342" s="82"/>
      <c r="W342" s="82"/>
      <c r="X342" s="82"/>
      <c r="Y342" s="82"/>
      <c r="Z342" s="93"/>
    </row>
    <row r="343" spans="1:27" ht="15.5" x14ac:dyDescent="0.35">
      <c r="A343" s="82"/>
      <c r="B343" s="83" t="s">
        <v>181</v>
      </c>
      <c r="C343" s="82"/>
      <c r="D343" s="82"/>
      <c r="E343" s="82"/>
      <c r="F343" s="82"/>
      <c r="G343" s="82"/>
      <c r="H343" s="82"/>
      <c r="I343" s="82"/>
      <c r="J343" s="82"/>
      <c r="K343" s="82"/>
      <c r="L343" s="82"/>
      <c r="M343" s="82"/>
      <c r="N343" s="82"/>
      <c r="O343" s="82"/>
      <c r="P343" s="82"/>
      <c r="Q343" s="82"/>
      <c r="R343" s="82"/>
      <c r="S343" s="82"/>
      <c r="T343" s="82"/>
      <c r="U343" s="82"/>
      <c r="V343" s="82"/>
      <c r="W343" s="82"/>
      <c r="X343" s="82"/>
      <c r="Y343" s="82"/>
      <c r="Z343" s="93"/>
    </row>
    <row r="344" spans="1:27" ht="15.5" x14ac:dyDescent="0.35">
      <c r="A344" s="82"/>
      <c r="B344" s="143" t="s">
        <v>182</v>
      </c>
      <c r="C344" s="143"/>
      <c r="D344" s="143"/>
      <c r="E344" s="143"/>
      <c r="F344" s="143"/>
      <c r="G344" s="143"/>
      <c r="H344" s="143"/>
      <c r="I344" s="143"/>
      <c r="J344" s="143"/>
      <c r="K344" s="143"/>
      <c r="L344" s="143"/>
      <c r="M344" s="82"/>
      <c r="N344" s="82"/>
      <c r="O344" s="82"/>
      <c r="P344" s="82"/>
      <c r="Q344" s="82"/>
      <c r="R344" s="82"/>
      <c r="S344" s="82"/>
      <c r="T344" s="82"/>
      <c r="U344" s="82"/>
      <c r="V344" s="82"/>
      <c r="W344" s="82"/>
      <c r="X344" s="82"/>
      <c r="Y344" s="82"/>
      <c r="Z344" s="93"/>
    </row>
    <row r="345" spans="1:27" ht="15.5" x14ac:dyDescent="0.35">
      <c r="A345" s="82"/>
      <c r="B345" s="82"/>
      <c r="C345" s="82"/>
      <c r="D345" s="82"/>
      <c r="E345" s="82"/>
      <c r="F345" s="82"/>
      <c r="G345" s="82"/>
      <c r="H345" s="82"/>
      <c r="I345" s="82"/>
      <c r="J345" s="82"/>
      <c r="K345" s="82"/>
      <c r="L345" s="82"/>
      <c r="M345" s="82"/>
      <c r="N345" s="82"/>
      <c r="O345" s="82"/>
      <c r="P345" s="82"/>
      <c r="Q345" s="82"/>
      <c r="R345" s="82"/>
      <c r="S345" s="82"/>
      <c r="T345" s="82"/>
      <c r="U345" s="82"/>
      <c r="V345" s="82"/>
      <c r="W345" s="82"/>
      <c r="X345" s="82"/>
      <c r="Y345" s="82"/>
      <c r="Z345" s="93"/>
    </row>
    <row r="346" spans="1:27" ht="15.5" x14ac:dyDescent="0.35">
      <c r="A346" s="82"/>
      <c r="B346" s="82"/>
      <c r="C346" s="82"/>
      <c r="D346" s="86" t="s">
        <v>100</v>
      </c>
      <c r="E346" s="82"/>
      <c r="F346" s="82"/>
      <c r="G346" s="82"/>
      <c r="H346" s="82"/>
      <c r="I346" s="82"/>
      <c r="J346" s="82"/>
      <c r="K346" s="82"/>
      <c r="L346" s="82"/>
      <c r="M346" s="82"/>
      <c r="N346" s="82"/>
      <c r="O346" s="82"/>
      <c r="P346" s="82"/>
      <c r="Q346" s="82"/>
      <c r="R346" s="82"/>
      <c r="S346" s="82"/>
      <c r="T346" s="82"/>
      <c r="U346" s="82"/>
      <c r="V346" s="82"/>
      <c r="W346" s="82"/>
      <c r="X346" s="82"/>
      <c r="Y346" s="87">
        <f t="shared" ref="Y346:Y347" si="32">0+Z346</f>
        <v>0</v>
      </c>
      <c r="Z346" s="93" t="b">
        <v>0</v>
      </c>
      <c r="AA346" s="82">
        <f>SUM(Y346:Y349)</f>
        <v>1</v>
      </c>
    </row>
    <row r="347" spans="1:27" ht="15.5" x14ac:dyDescent="0.35">
      <c r="A347" s="82"/>
      <c r="B347" s="82"/>
      <c r="C347" s="82"/>
      <c r="D347" s="86" t="s">
        <v>101</v>
      </c>
      <c r="E347" s="82"/>
      <c r="F347" s="82"/>
      <c r="G347" s="82"/>
      <c r="H347" s="82"/>
      <c r="I347" s="82"/>
      <c r="J347" s="82"/>
      <c r="K347" s="82"/>
      <c r="L347" s="82"/>
      <c r="M347" s="82"/>
      <c r="N347" s="82"/>
      <c r="O347" s="82"/>
      <c r="P347" s="82"/>
      <c r="Q347" s="82"/>
      <c r="R347" s="82"/>
      <c r="S347" s="82"/>
      <c r="T347" s="82"/>
      <c r="U347" s="82"/>
      <c r="V347" s="82"/>
      <c r="W347" s="82"/>
      <c r="X347" s="82"/>
      <c r="Y347" s="87">
        <f t="shared" si="32"/>
        <v>1</v>
      </c>
      <c r="Z347" s="93" t="b">
        <v>1</v>
      </c>
      <c r="AA347" s="82">
        <f>AA346</f>
        <v>1</v>
      </c>
    </row>
    <row r="348" spans="1:27" ht="15.5" x14ac:dyDescent="0.35">
      <c r="A348" s="82"/>
      <c r="B348" s="82"/>
      <c r="C348" s="82"/>
      <c r="D348" s="82"/>
      <c r="E348" s="82"/>
      <c r="F348" s="82"/>
      <c r="G348" s="82"/>
      <c r="H348" s="82"/>
      <c r="I348" s="82"/>
      <c r="J348" s="82"/>
      <c r="K348" s="82"/>
      <c r="L348" s="82"/>
      <c r="M348" s="82"/>
      <c r="N348" s="82"/>
      <c r="O348" s="82"/>
      <c r="P348" s="82"/>
      <c r="Q348" s="82"/>
      <c r="R348" s="82"/>
      <c r="S348" s="82"/>
      <c r="T348" s="82"/>
      <c r="U348" s="82"/>
      <c r="V348" s="82"/>
      <c r="W348" s="82"/>
      <c r="X348" s="82"/>
      <c r="Y348" s="82"/>
      <c r="Z348" s="93"/>
    </row>
    <row r="349" spans="1:27" ht="15.5" x14ac:dyDescent="0.35">
      <c r="A349" s="82"/>
      <c r="B349" s="82" t="str">
        <f>IF(Z346=FALSE,"","Please give details")</f>
        <v/>
      </c>
      <c r="C349" s="82"/>
      <c r="D349" s="82"/>
      <c r="E349" s="82"/>
      <c r="F349" s="82"/>
      <c r="G349" s="82"/>
      <c r="H349" s="82"/>
      <c r="I349" s="82"/>
      <c r="J349" s="82"/>
      <c r="K349" s="82"/>
      <c r="L349" s="82"/>
      <c r="M349" s="82"/>
      <c r="N349" s="82"/>
      <c r="O349" s="82"/>
      <c r="P349" s="82"/>
      <c r="Q349" s="82"/>
      <c r="R349" s="82"/>
      <c r="S349" s="82"/>
      <c r="T349" s="82"/>
      <c r="U349" s="82"/>
      <c r="V349" s="82"/>
      <c r="W349" s="82"/>
      <c r="X349" s="82"/>
      <c r="Y349" s="82"/>
      <c r="Z349" s="93"/>
    </row>
    <row r="350" spans="1:27" ht="15.5" x14ac:dyDescent="0.35">
      <c r="A350" s="82"/>
      <c r="B350" s="142"/>
      <c r="C350" s="142"/>
      <c r="D350" s="142"/>
      <c r="E350" s="142"/>
      <c r="F350" s="142"/>
      <c r="G350" s="142"/>
      <c r="H350" s="142"/>
      <c r="I350" s="142"/>
      <c r="J350" s="142"/>
      <c r="K350" s="142"/>
      <c r="L350" s="142"/>
      <c r="M350" s="82"/>
      <c r="N350" s="82"/>
      <c r="O350" s="82"/>
      <c r="P350" s="82"/>
      <c r="Q350" s="82"/>
      <c r="R350" s="82"/>
      <c r="S350" s="82"/>
      <c r="T350" s="82"/>
      <c r="U350" s="82"/>
      <c r="V350" s="82"/>
      <c r="W350" s="82"/>
      <c r="X350" s="82"/>
      <c r="Y350" s="82"/>
      <c r="Z350" s="93"/>
    </row>
    <row r="351" spans="1:27" ht="15.5" x14ac:dyDescent="0.35">
      <c r="A351" s="82"/>
      <c r="B351" s="142"/>
      <c r="C351" s="142"/>
      <c r="D351" s="142"/>
      <c r="E351" s="142"/>
      <c r="F351" s="142"/>
      <c r="G351" s="142"/>
      <c r="H351" s="142"/>
      <c r="I351" s="142"/>
      <c r="J351" s="142"/>
      <c r="K351" s="142"/>
      <c r="L351" s="142"/>
      <c r="M351" s="82"/>
      <c r="N351" s="82"/>
      <c r="O351" s="82"/>
      <c r="P351" s="82"/>
      <c r="Q351" s="82"/>
      <c r="R351" s="82"/>
      <c r="S351" s="82"/>
      <c r="T351" s="82"/>
      <c r="U351" s="82"/>
      <c r="V351" s="82"/>
      <c r="W351" s="82"/>
      <c r="X351" s="82"/>
      <c r="Y351" s="82"/>
      <c r="Z351" s="93"/>
    </row>
    <row r="352" spans="1:27" ht="15.5" x14ac:dyDescent="0.35">
      <c r="A352" s="82"/>
      <c r="B352" s="142"/>
      <c r="C352" s="142"/>
      <c r="D352" s="142"/>
      <c r="E352" s="142"/>
      <c r="F352" s="142"/>
      <c r="G352" s="142"/>
      <c r="H352" s="142"/>
      <c r="I352" s="142"/>
      <c r="J352" s="142"/>
      <c r="K352" s="142"/>
      <c r="L352" s="142"/>
      <c r="M352" s="82"/>
      <c r="N352" s="82"/>
      <c r="O352" s="82"/>
      <c r="P352" s="82"/>
      <c r="Q352" s="82"/>
      <c r="R352" s="82"/>
      <c r="S352" s="82"/>
      <c r="T352" s="82"/>
      <c r="U352" s="82"/>
      <c r="V352" s="82"/>
      <c r="W352" s="82"/>
      <c r="X352" s="82"/>
      <c r="Y352" s="82"/>
      <c r="Z352" s="93"/>
    </row>
    <row r="353" spans="1:27" ht="15.5" x14ac:dyDescent="0.35">
      <c r="A353" s="82"/>
      <c r="B353" s="142"/>
      <c r="C353" s="142"/>
      <c r="D353" s="142"/>
      <c r="E353" s="142"/>
      <c r="F353" s="142"/>
      <c r="G353" s="142"/>
      <c r="H353" s="142"/>
      <c r="I353" s="142"/>
      <c r="J353" s="142"/>
      <c r="K353" s="142"/>
      <c r="L353" s="142"/>
      <c r="M353" s="82"/>
      <c r="N353" s="82"/>
      <c r="O353" s="82"/>
      <c r="P353" s="82"/>
      <c r="Q353" s="82"/>
      <c r="R353" s="82"/>
      <c r="S353" s="82"/>
      <c r="T353" s="82"/>
      <c r="U353" s="82"/>
      <c r="V353" s="82"/>
      <c r="W353" s="82"/>
      <c r="X353" s="82"/>
      <c r="Y353" s="82"/>
      <c r="Z353" s="93"/>
    </row>
    <row r="354" spans="1:27" ht="15.5" x14ac:dyDescent="0.35">
      <c r="A354" s="82"/>
      <c r="B354" s="82"/>
      <c r="C354" s="82"/>
      <c r="D354" s="82"/>
      <c r="E354" s="82"/>
      <c r="F354" s="82"/>
      <c r="G354" s="82"/>
      <c r="H354" s="82"/>
      <c r="I354" s="82"/>
      <c r="J354" s="82"/>
      <c r="K354" s="82"/>
      <c r="L354" s="82"/>
      <c r="M354" s="82"/>
      <c r="N354" s="82"/>
      <c r="O354" s="82"/>
      <c r="P354" s="82"/>
      <c r="Q354" s="82"/>
      <c r="R354" s="82"/>
      <c r="S354" s="82"/>
      <c r="T354" s="82"/>
      <c r="U354" s="82"/>
      <c r="V354" s="82"/>
      <c r="W354" s="82"/>
      <c r="X354" s="82"/>
      <c r="Y354" s="82"/>
      <c r="Z354" s="93"/>
    </row>
    <row r="355" spans="1:27" ht="15.5" x14ac:dyDescent="0.35">
      <c r="A355" s="82"/>
      <c r="B355" s="82"/>
      <c r="C355" s="82"/>
      <c r="D355" s="82"/>
      <c r="E355" s="82"/>
      <c r="F355" s="82"/>
      <c r="G355" s="82"/>
      <c r="H355" s="82"/>
      <c r="I355" s="82"/>
      <c r="J355" s="82"/>
      <c r="K355" s="82"/>
      <c r="L355" s="82"/>
      <c r="M355" s="82"/>
      <c r="N355" s="82"/>
      <c r="O355" s="82"/>
      <c r="P355" s="82"/>
      <c r="Q355" s="82"/>
      <c r="R355" s="82"/>
      <c r="S355" s="82"/>
      <c r="T355" s="82"/>
      <c r="U355" s="82"/>
      <c r="V355" s="82"/>
      <c r="W355" s="82"/>
      <c r="X355" s="82"/>
      <c r="Y355" s="82"/>
      <c r="Z355" s="93"/>
    </row>
    <row r="356" spans="1:27" ht="15.5" x14ac:dyDescent="0.35">
      <c r="A356" s="82"/>
      <c r="B356" s="83" t="s">
        <v>183</v>
      </c>
      <c r="C356" s="82"/>
      <c r="D356" s="82"/>
      <c r="E356" s="82"/>
      <c r="F356" s="82"/>
      <c r="G356" s="82"/>
      <c r="H356" s="82"/>
      <c r="I356" s="82"/>
      <c r="J356" s="82"/>
      <c r="K356" s="82"/>
      <c r="L356" s="82"/>
      <c r="M356" s="82"/>
      <c r="N356" s="82"/>
      <c r="O356" s="82"/>
      <c r="P356" s="82"/>
      <c r="Q356" s="82"/>
      <c r="R356" s="82"/>
      <c r="S356" s="82"/>
      <c r="T356" s="82"/>
      <c r="U356" s="82"/>
      <c r="V356" s="82"/>
      <c r="W356" s="82"/>
      <c r="X356" s="82"/>
      <c r="Y356" s="82"/>
      <c r="Z356" s="93"/>
    </row>
    <row r="357" spans="1:27" ht="15.5" x14ac:dyDescent="0.35">
      <c r="A357" s="82"/>
      <c r="B357" s="143" t="s">
        <v>184</v>
      </c>
      <c r="C357" s="143"/>
      <c r="D357" s="143"/>
      <c r="E357" s="143"/>
      <c r="F357" s="143"/>
      <c r="G357" s="143"/>
      <c r="H357" s="143"/>
      <c r="I357" s="143"/>
      <c r="J357" s="143"/>
      <c r="K357" s="143"/>
      <c r="L357" s="143"/>
      <c r="M357" s="82"/>
      <c r="N357" s="82"/>
      <c r="O357" s="82"/>
      <c r="P357" s="82"/>
      <c r="Q357" s="82"/>
      <c r="R357" s="82"/>
      <c r="S357" s="82"/>
      <c r="T357" s="82"/>
      <c r="U357" s="82"/>
      <c r="V357" s="82"/>
      <c r="W357" s="82"/>
      <c r="X357" s="82"/>
      <c r="Y357" s="82"/>
      <c r="Z357" s="93"/>
    </row>
    <row r="358" spans="1:27" ht="15.5" x14ac:dyDescent="0.35">
      <c r="A358" s="82"/>
      <c r="B358" s="82"/>
      <c r="C358" s="82"/>
      <c r="D358" s="82"/>
      <c r="E358" s="82"/>
      <c r="F358" s="82"/>
      <c r="G358" s="82"/>
      <c r="H358" s="82"/>
      <c r="I358" s="82"/>
      <c r="J358" s="82"/>
      <c r="K358" s="82"/>
      <c r="L358" s="82"/>
      <c r="M358" s="82"/>
      <c r="N358" s="82"/>
      <c r="O358" s="82"/>
      <c r="P358" s="82"/>
      <c r="Q358" s="82"/>
      <c r="R358" s="82"/>
      <c r="S358" s="82"/>
      <c r="T358" s="82"/>
      <c r="U358" s="82"/>
      <c r="V358" s="82"/>
      <c r="W358" s="82"/>
      <c r="X358" s="82"/>
      <c r="Y358" s="82"/>
      <c r="Z358" s="93"/>
    </row>
    <row r="359" spans="1:27" ht="15.5" x14ac:dyDescent="0.35">
      <c r="A359" s="82"/>
      <c r="B359" s="82"/>
      <c r="C359" s="82"/>
      <c r="D359" s="86" t="s">
        <v>100</v>
      </c>
      <c r="E359" s="82"/>
      <c r="F359" s="82"/>
      <c r="G359" s="82"/>
      <c r="H359" s="82"/>
      <c r="I359" s="82"/>
      <c r="J359" s="82"/>
      <c r="K359" s="82"/>
      <c r="L359" s="82"/>
      <c r="M359" s="82"/>
      <c r="N359" s="82"/>
      <c r="O359" s="82"/>
      <c r="P359" s="82"/>
      <c r="Q359" s="82"/>
      <c r="R359" s="82"/>
      <c r="S359" s="82"/>
      <c r="T359" s="82"/>
      <c r="U359" s="82"/>
      <c r="V359" s="82"/>
      <c r="W359" s="82"/>
      <c r="X359" s="82"/>
      <c r="Y359" s="87">
        <f t="shared" ref="Y359:Y360" si="33">0+Z359</f>
        <v>0</v>
      </c>
      <c r="Z359" s="93" t="b">
        <v>0</v>
      </c>
      <c r="AA359" s="82">
        <f>SUM(Y359:Y362)</f>
        <v>1</v>
      </c>
    </row>
    <row r="360" spans="1:27" ht="15.5" x14ac:dyDescent="0.35">
      <c r="A360" s="82"/>
      <c r="B360" s="82"/>
      <c r="C360" s="82"/>
      <c r="D360" s="86" t="s">
        <v>101</v>
      </c>
      <c r="E360" s="82"/>
      <c r="F360" s="82"/>
      <c r="G360" s="82"/>
      <c r="H360" s="82"/>
      <c r="I360" s="82"/>
      <c r="J360" s="82"/>
      <c r="K360" s="82"/>
      <c r="L360" s="82"/>
      <c r="M360" s="82"/>
      <c r="N360" s="82"/>
      <c r="O360" s="82"/>
      <c r="P360" s="82"/>
      <c r="Q360" s="82"/>
      <c r="R360" s="82"/>
      <c r="S360" s="82"/>
      <c r="T360" s="82"/>
      <c r="U360" s="82"/>
      <c r="V360" s="82"/>
      <c r="W360" s="82"/>
      <c r="X360" s="82"/>
      <c r="Y360" s="87">
        <f t="shared" si="33"/>
        <v>1</v>
      </c>
      <c r="Z360" s="93" t="b">
        <v>1</v>
      </c>
      <c r="AA360" s="82">
        <f>AA359</f>
        <v>1</v>
      </c>
    </row>
    <row r="361" spans="1:27" ht="15.5" x14ac:dyDescent="0.35">
      <c r="A361" s="82"/>
      <c r="B361" s="82"/>
      <c r="C361" s="82"/>
      <c r="D361" s="82"/>
      <c r="E361" s="82"/>
      <c r="F361" s="82"/>
      <c r="G361" s="82"/>
      <c r="H361" s="82"/>
      <c r="I361" s="82"/>
      <c r="J361" s="82"/>
      <c r="K361" s="82"/>
      <c r="L361" s="82"/>
      <c r="M361" s="82"/>
      <c r="N361" s="82"/>
      <c r="O361" s="82"/>
      <c r="P361" s="82"/>
      <c r="Q361" s="82"/>
      <c r="R361" s="82"/>
      <c r="S361" s="82"/>
      <c r="T361" s="82"/>
      <c r="U361" s="82"/>
      <c r="V361" s="82"/>
      <c r="W361" s="82"/>
      <c r="X361" s="82"/>
      <c r="Y361" s="82"/>
      <c r="Z361" s="93"/>
    </row>
    <row r="362" spans="1:27" ht="15.5" x14ac:dyDescent="0.35">
      <c r="A362" s="82"/>
      <c r="B362" s="82" t="str">
        <f>IF(Z359=FALSE,"","Please give details")</f>
        <v/>
      </c>
      <c r="C362" s="82"/>
      <c r="D362" s="82"/>
      <c r="E362" s="82"/>
      <c r="F362" s="82"/>
      <c r="G362" s="82"/>
      <c r="H362" s="82"/>
      <c r="I362" s="82"/>
      <c r="J362" s="82"/>
      <c r="K362" s="82"/>
      <c r="L362" s="82"/>
      <c r="M362" s="82"/>
      <c r="N362" s="82"/>
      <c r="O362" s="82"/>
      <c r="P362" s="82"/>
      <c r="Q362" s="82"/>
      <c r="R362" s="82"/>
      <c r="S362" s="82"/>
      <c r="T362" s="82"/>
      <c r="U362" s="82"/>
      <c r="V362" s="82"/>
      <c r="W362" s="82"/>
      <c r="X362" s="82"/>
      <c r="Y362" s="82"/>
      <c r="Z362" s="93"/>
    </row>
    <row r="363" spans="1:27" ht="15.5" x14ac:dyDescent="0.35">
      <c r="A363" s="82"/>
      <c r="B363" s="142"/>
      <c r="C363" s="142"/>
      <c r="D363" s="142"/>
      <c r="E363" s="142"/>
      <c r="F363" s="142"/>
      <c r="G363" s="142"/>
      <c r="H363" s="142"/>
      <c r="I363" s="142"/>
      <c r="J363" s="142"/>
      <c r="K363" s="142"/>
      <c r="L363" s="142"/>
      <c r="M363" s="82"/>
      <c r="N363" s="82"/>
      <c r="O363" s="82"/>
      <c r="P363" s="82"/>
      <c r="Q363" s="82"/>
      <c r="R363" s="82"/>
      <c r="S363" s="82"/>
      <c r="T363" s="82"/>
      <c r="U363" s="82"/>
      <c r="V363" s="82"/>
      <c r="W363" s="82"/>
      <c r="X363" s="82"/>
      <c r="Y363" s="82"/>
      <c r="Z363" s="93"/>
    </row>
    <row r="364" spans="1:27" ht="15.5" x14ac:dyDescent="0.35">
      <c r="A364" s="82"/>
      <c r="B364" s="142"/>
      <c r="C364" s="142"/>
      <c r="D364" s="142"/>
      <c r="E364" s="142"/>
      <c r="F364" s="142"/>
      <c r="G364" s="142"/>
      <c r="H364" s="142"/>
      <c r="I364" s="142"/>
      <c r="J364" s="142"/>
      <c r="K364" s="142"/>
      <c r="L364" s="142"/>
      <c r="M364" s="82"/>
      <c r="N364" s="82"/>
      <c r="O364" s="82"/>
      <c r="P364" s="82"/>
      <c r="Q364" s="82"/>
      <c r="R364" s="82"/>
      <c r="S364" s="82"/>
      <c r="T364" s="82"/>
      <c r="U364" s="82"/>
      <c r="V364" s="82"/>
      <c r="W364" s="82"/>
      <c r="X364" s="82"/>
      <c r="Y364" s="82"/>
      <c r="Z364" s="93"/>
    </row>
    <row r="365" spans="1:27" ht="15.5" x14ac:dyDescent="0.35">
      <c r="A365" s="82"/>
      <c r="B365" s="142"/>
      <c r="C365" s="142"/>
      <c r="D365" s="142"/>
      <c r="E365" s="142"/>
      <c r="F365" s="142"/>
      <c r="G365" s="142"/>
      <c r="H365" s="142"/>
      <c r="I365" s="142"/>
      <c r="J365" s="142"/>
      <c r="K365" s="142"/>
      <c r="L365" s="142"/>
      <c r="M365" s="82"/>
      <c r="N365" s="82"/>
      <c r="O365" s="82"/>
      <c r="P365" s="82"/>
      <c r="Q365" s="82"/>
      <c r="R365" s="82"/>
      <c r="S365" s="82"/>
      <c r="T365" s="82"/>
      <c r="U365" s="82"/>
      <c r="V365" s="82"/>
      <c r="W365" s="82"/>
      <c r="X365" s="82"/>
      <c r="Y365" s="82"/>
      <c r="Z365" s="93"/>
    </row>
    <row r="366" spans="1:27" ht="15.5" x14ac:dyDescent="0.35">
      <c r="A366" s="82"/>
      <c r="B366" s="142"/>
      <c r="C366" s="142"/>
      <c r="D366" s="142"/>
      <c r="E366" s="142"/>
      <c r="F366" s="142"/>
      <c r="G366" s="142"/>
      <c r="H366" s="142"/>
      <c r="I366" s="142"/>
      <c r="J366" s="142"/>
      <c r="K366" s="142"/>
      <c r="L366" s="142"/>
      <c r="M366" s="82"/>
      <c r="N366" s="82"/>
      <c r="O366" s="82"/>
      <c r="P366" s="82"/>
      <c r="Q366" s="82"/>
      <c r="R366" s="82"/>
      <c r="S366" s="82"/>
      <c r="T366" s="82"/>
      <c r="U366" s="82"/>
      <c r="V366" s="82"/>
      <c r="W366" s="82"/>
      <c r="X366" s="82"/>
      <c r="Y366" s="82"/>
      <c r="Z366" s="93"/>
    </row>
    <row r="367" spans="1:27" ht="15.5" x14ac:dyDescent="0.35">
      <c r="A367" s="82"/>
      <c r="B367" s="82"/>
      <c r="C367" s="82"/>
      <c r="D367" s="82"/>
      <c r="E367" s="82"/>
      <c r="F367" s="82"/>
      <c r="G367" s="82"/>
      <c r="H367" s="82"/>
      <c r="I367" s="82"/>
      <c r="J367" s="82"/>
      <c r="K367" s="82"/>
      <c r="L367" s="82"/>
      <c r="M367" s="82"/>
      <c r="N367" s="82"/>
      <c r="O367" s="82"/>
      <c r="P367" s="82"/>
      <c r="Q367" s="82"/>
      <c r="R367" s="82"/>
      <c r="S367" s="82"/>
      <c r="T367" s="82"/>
      <c r="U367" s="82"/>
      <c r="V367" s="82"/>
      <c r="W367" s="82"/>
      <c r="X367" s="82"/>
      <c r="Y367" s="82"/>
      <c r="Z367" s="93"/>
    </row>
    <row r="368" spans="1:27" ht="15.5" x14ac:dyDescent="0.35">
      <c r="A368" s="82"/>
      <c r="B368" s="82"/>
      <c r="C368" s="82"/>
      <c r="D368" s="82"/>
      <c r="E368" s="82"/>
      <c r="F368" s="82"/>
      <c r="G368" s="82"/>
      <c r="H368" s="82"/>
      <c r="I368" s="82"/>
      <c r="J368" s="82"/>
      <c r="K368" s="82"/>
      <c r="L368" s="82"/>
      <c r="M368" s="82"/>
      <c r="N368" s="82"/>
      <c r="O368" s="82"/>
      <c r="P368" s="82"/>
      <c r="Q368" s="82"/>
      <c r="R368" s="82"/>
      <c r="S368" s="82"/>
      <c r="T368" s="82"/>
      <c r="U368" s="82"/>
      <c r="V368" s="82"/>
      <c r="W368" s="82"/>
      <c r="X368" s="82"/>
      <c r="Y368" s="82"/>
      <c r="Z368" s="93"/>
    </row>
    <row r="369" spans="1:26" ht="15.5" x14ac:dyDescent="0.35">
      <c r="A369" s="82"/>
      <c r="B369" s="83" t="s">
        <v>185</v>
      </c>
      <c r="C369" s="82"/>
      <c r="D369" s="82"/>
      <c r="E369" s="82"/>
      <c r="F369" s="82"/>
      <c r="G369" s="82"/>
      <c r="H369" s="82"/>
      <c r="I369" s="82"/>
      <c r="J369" s="82"/>
      <c r="K369" s="82"/>
      <c r="L369" s="82"/>
      <c r="M369" s="82"/>
      <c r="N369" s="82"/>
      <c r="O369" s="82"/>
      <c r="P369" s="82"/>
      <c r="Q369" s="82"/>
      <c r="R369" s="82"/>
      <c r="S369" s="82"/>
      <c r="T369" s="82"/>
      <c r="U369" s="82"/>
      <c r="V369" s="82"/>
      <c r="W369" s="82"/>
      <c r="X369" s="82"/>
      <c r="Y369" s="82"/>
      <c r="Z369" s="93"/>
    </row>
    <row r="370" spans="1:26" ht="15.75" customHeight="1" x14ac:dyDescent="0.35">
      <c r="A370" s="82"/>
      <c r="B370" s="143" t="s">
        <v>186</v>
      </c>
      <c r="C370" s="143"/>
      <c r="D370" s="143"/>
      <c r="E370" s="143"/>
      <c r="F370" s="143"/>
      <c r="G370" s="143"/>
      <c r="H370" s="143"/>
      <c r="I370" s="143"/>
      <c r="J370" s="143"/>
      <c r="K370" s="143"/>
      <c r="L370" s="143"/>
      <c r="M370" s="82"/>
      <c r="N370" s="82"/>
      <c r="O370" s="82"/>
      <c r="P370" s="82"/>
      <c r="Q370" s="82"/>
      <c r="R370" s="82"/>
      <c r="S370" s="82"/>
      <c r="T370" s="82"/>
      <c r="U370" s="82"/>
      <c r="V370" s="82"/>
      <c r="W370" s="82"/>
      <c r="X370" s="82"/>
      <c r="Y370" s="82"/>
      <c r="Z370" s="93"/>
    </row>
    <row r="371" spans="1:26" ht="15.5" x14ac:dyDescent="0.35">
      <c r="A371" s="82"/>
      <c r="B371" s="143"/>
      <c r="C371" s="143"/>
      <c r="D371" s="143"/>
      <c r="E371" s="143"/>
      <c r="F371" s="143"/>
      <c r="G371" s="143"/>
      <c r="H371" s="143"/>
      <c r="I371" s="143"/>
      <c r="J371" s="143"/>
      <c r="K371" s="143"/>
      <c r="L371" s="143"/>
      <c r="M371" s="82"/>
      <c r="N371" s="82"/>
      <c r="O371" s="82"/>
      <c r="P371" s="82"/>
      <c r="Q371" s="82"/>
      <c r="R371" s="82"/>
      <c r="S371" s="82"/>
      <c r="T371" s="82"/>
      <c r="U371" s="82"/>
      <c r="V371" s="82"/>
      <c r="W371" s="82"/>
      <c r="X371" s="82"/>
      <c r="Y371" s="82"/>
      <c r="Z371" s="93"/>
    </row>
    <row r="372" spans="1:26" ht="15.5" x14ac:dyDescent="0.35">
      <c r="A372" s="82"/>
      <c r="B372" s="144"/>
      <c r="C372" s="145"/>
      <c r="D372" s="145"/>
      <c r="E372" s="145"/>
      <c r="F372" s="145"/>
      <c r="G372" s="145"/>
      <c r="H372" s="145"/>
      <c r="I372" s="145"/>
      <c r="J372" s="145"/>
      <c r="K372" s="145"/>
      <c r="L372" s="146"/>
      <c r="M372" s="82"/>
      <c r="N372" s="82"/>
      <c r="O372" s="82"/>
      <c r="P372" s="82"/>
      <c r="Q372" s="82"/>
      <c r="R372" s="82"/>
      <c r="S372" s="82"/>
      <c r="T372" s="82"/>
      <c r="U372" s="82"/>
      <c r="V372" s="82"/>
      <c r="W372" s="82"/>
      <c r="X372" s="82"/>
      <c r="Y372" s="82"/>
      <c r="Z372" s="93"/>
    </row>
    <row r="373" spans="1:26" ht="15.5" x14ac:dyDescent="0.35">
      <c r="A373" s="82"/>
      <c r="B373" s="147"/>
      <c r="C373" s="148"/>
      <c r="D373" s="148"/>
      <c r="E373" s="148"/>
      <c r="F373" s="148"/>
      <c r="G373" s="148"/>
      <c r="H373" s="148"/>
      <c r="I373" s="148"/>
      <c r="J373" s="148"/>
      <c r="K373" s="148"/>
      <c r="L373" s="149"/>
      <c r="M373" s="82"/>
      <c r="N373" s="82"/>
      <c r="O373" s="82"/>
      <c r="P373" s="82"/>
      <c r="Q373" s="82"/>
      <c r="R373" s="82"/>
      <c r="S373" s="82"/>
      <c r="T373" s="82"/>
      <c r="U373" s="82"/>
      <c r="V373" s="82"/>
      <c r="W373" s="82"/>
      <c r="X373" s="82"/>
      <c r="Y373" s="82"/>
      <c r="Z373" s="93"/>
    </row>
    <row r="374" spans="1:26" ht="15.5" x14ac:dyDescent="0.35">
      <c r="A374" s="82"/>
      <c r="B374" s="147"/>
      <c r="C374" s="148"/>
      <c r="D374" s="148"/>
      <c r="E374" s="148"/>
      <c r="F374" s="148"/>
      <c r="G374" s="148"/>
      <c r="H374" s="148"/>
      <c r="I374" s="148"/>
      <c r="J374" s="148"/>
      <c r="K374" s="148"/>
      <c r="L374" s="149"/>
      <c r="M374" s="82"/>
      <c r="N374" s="82"/>
      <c r="O374" s="82"/>
      <c r="P374" s="82"/>
      <c r="Q374" s="82"/>
      <c r="R374" s="82"/>
      <c r="S374" s="82"/>
      <c r="T374" s="82"/>
      <c r="U374" s="82"/>
      <c r="V374" s="82"/>
      <c r="W374" s="82"/>
      <c r="X374" s="82"/>
      <c r="Y374" s="82"/>
      <c r="Z374" s="93"/>
    </row>
    <row r="375" spans="1:26" ht="15.5" x14ac:dyDescent="0.35">
      <c r="A375" s="82"/>
      <c r="B375" s="147"/>
      <c r="C375" s="148"/>
      <c r="D375" s="148"/>
      <c r="E375" s="148"/>
      <c r="F375" s="148"/>
      <c r="G375" s="148"/>
      <c r="H375" s="148"/>
      <c r="I375" s="148"/>
      <c r="J375" s="148"/>
      <c r="K375" s="148"/>
      <c r="L375" s="149"/>
      <c r="M375" s="82"/>
      <c r="N375" s="82"/>
      <c r="O375" s="82"/>
      <c r="P375" s="82"/>
      <c r="Q375" s="82"/>
      <c r="R375" s="82"/>
      <c r="S375" s="82"/>
      <c r="T375" s="82"/>
      <c r="U375" s="82"/>
      <c r="V375" s="82"/>
      <c r="W375" s="82"/>
      <c r="X375" s="82"/>
      <c r="Y375" s="82"/>
      <c r="Z375" s="93"/>
    </row>
    <row r="376" spans="1:26" ht="15.5" x14ac:dyDescent="0.35">
      <c r="A376" s="82"/>
      <c r="B376" s="147"/>
      <c r="C376" s="148"/>
      <c r="D376" s="148"/>
      <c r="E376" s="148"/>
      <c r="F376" s="148"/>
      <c r="G376" s="148"/>
      <c r="H376" s="148"/>
      <c r="I376" s="148"/>
      <c r="J376" s="148"/>
      <c r="K376" s="148"/>
      <c r="L376" s="149"/>
      <c r="M376" s="82"/>
      <c r="N376" s="82"/>
      <c r="O376" s="82"/>
      <c r="P376" s="82"/>
      <c r="Q376" s="82"/>
      <c r="R376" s="82"/>
      <c r="S376" s="82"/>
      <c r="T376" s="82"/>
      <c r="U376" s="82"/>
      <c r="V376" s="82"/>
      <c r="W376" s="82"/>
      <c r="X376" s="82"/>
      <c r="Y376" s="82"/>
      <c r="Z376" s="93"/>
    </row>
    <row r="377" spans="1:26" ht="15.5" x14ac:dyDescent="0.35">
      <c r="A377" s="82"/>
      <c r="B377" s="147"/>
      <c r="C377" s="148"/>
      <c r="D377" s="148"/>
      <c r="E377" s="148"/>
      <c r="F377" s="148"/>
      <c r="G377" s="148"/>
      <c r="H377" s="148"/>
      <c r="I377" s="148"/>
      <c r="J377" s="148"/>
      <c r="K377" s="148"/>
      <c r="L377" s="149"/>
      <c r="M377" s="82"/>
      <c r="N377" s="82"/>
      <c r="O377" s="82"/>
      <c r="P377" s="82"/>
      <c r="Q377" s="82"/>
      <c r="R377" s="82"/>
      <c r="S377" s="82"/>
      <c r="T377" s="82"/>
      <c r="U377" s="82"/>
      <c r="V377" s="82"/>
      <c r="W377" s="82"/>
      <c r="X377" s="82"/>
      <c r="Y377" s="82"/>
      <c r="Z377" s="93"/>
    </row>
    <row r="378" spans="1:26" ht="15.5" x14ac:dyDescent="0.35">
      <c r="A378" s="82"/>
      <c r="B378" s="147"/>
      <c r="C378" s="148"/>
      <c r="D378" s="148"/>
      <c r="E378" s="148"/>
      <c r="F378" s="148"/>
      <c r="G378" s="148"/>
      <c r="H378" s="148"/>
      <c r="I378" s="148"/>
      <c r="J378" s="148"/>
      <c r="K378" s="148"/>
      <c r="L378" s="149"/>
      <c r="M378" s="82"/>
      <c r="N378" s="82"/>
      <c r="O378" s="82"/>
      <c r="P378" s="82"/>
      <c r="Q378" s="82"/>
      <c r="R378" s="82"/>
      <c r="S378" s="82"/>
      <c r="T378" s="82"/>
      <c r="U378" s="82"/>
      <c r="V378" s="82"/>
      <c r="W378" s="82"/>
      <c r="X378" s="82"/>
      <c r="Y378" s="82"/>
      <c r="Z378" s="93"/>
    </row>
    <row r="379" spans="1:26" ht="15.5" x14ac:dyDescent="0.35">
      <c r="A379" s="82"/>
      <c r="B379" s="150"/>
      <c r="C379" s="151"/>
      <c r="D379" s="151"/>
      <c r="E379" s="151"/>
      <c r="F379" s="151"/>
      <c r="G379" s="151"/>
      <c r="H379" s="151"/>
      <c r="I379" s="151"/>
      <c r="J379" s="151"/>
      <c r="K379" s="151"/>
      <c r="L379" s="152"/>
      <c r="M379" s="82"/>
      <c r="N379" s="82"/>
      <c r="O379" s="82"/>
      <c r="P379" s="82"/>
      <c r="Q379" s="82"/>
      <c r="R379" s="82"/>
      <c r="S379" s="82"/>
      <c r="T379" s="82"/>
      <c r="U379" s="82"/>
      <c r="V379" s="82"/>
      <c r="W379" s="82"/>
      <c r="X379" s="82"/>
      <c r="Y379" s="82"/>
      <c r="Z379" s="93"/>
    </row>
    <row r="380" spans="1:26" ht="15.5" x14ac:dyDescent="0.35">
      <c r="A380" s="82"/>
      <c r="B380" s="82"/>
      <c r="C380" s="82"/>
      <c r="D380" s="82"/>
      <c r="E380" s="82"/>
      <c r="F380" s="82"/>
      <c r="G380" s="82"/>
      <c r="H380" s="82"/>
      <c r="I380" s="82"/>
      <c r="J380" s="82"/>
      <c r="K380" s="82"/>
      <c r="L380" s="82"/>
      <c r="M380" s="82"/>
      <c r="N380" s="82"/>
      <c r="O380" s="82"/>
      <c r="P380" s="82"/>
      <c r="Q380" s="82"/>
      <c r="R380" s="82"/>
      <c r="S380" s="82"/>
      <c r="T380" s="82"/>
      <c r="U380" s="82"/>
      <c r="V380" s="82"/>
      <c r="W380" s="82"/>
      <c r="X380" s="82"/>
      <c r="Y380" s="82"/>
      <c r="Z380" s="93"/>
    </row>
    <row r="381" spans="1:26" ht="15.5" x14ac:dyDescent="0.35">
      <c r="A381" s="82"/>
      <c r="B381" s="82"/>
      <c r="C381" s="82"/>
      <c r="D381" s="82"/>
      <c r="E381" s="82"/>
      <c r="F381" s="82"/>
      <c r="G381" s="82"/>
      <c r="H381" s="82"/>
      <c r="I381" s="82"/>
      <c r="J381" s="82"/>
      <c r="K381" s="82"/>
      <c r="L381" s="82"/>
      <c r="M381" s="82"/>
      <c r="N381" s="82"/>
      <c r="O381" s="82"/>
      <c r="P381" s="82"/>
      <c r="Q381" s="82"/>
      <c r="R381" s="82"/>
      <c r="S381" s="82"/>
      <c r="T381" s="82"/>
      <c r="U381" s="82"/>
      <c r="V381" s="82"/>
      <c r="W381" s="82"/>
      <c r="X381" s="82"/>
      <c r="Y381" s="82"/>
      <c r="Z381" s="93"/>
    </row>
    <row r="382" spans="1:26" ht="15.5" x14ac:dyDescent="0.35">
      <c r="A382" s="82"/>
      <c r="B382" s="83" t="s">
        <v>187</v>
      </c>
      <c r="C382" s="82"/>
      <c r="D382" s="82"/>
      <c r="E382" s="82"/>
      <c r="F382" s="82"/>
      <c r="G382" s="82"/>
      <c r="H382" s="82"/>
      <c r="I382" s="82"/>
      <c r="J382" s="82"/>
      <c r="K382" s="82"/>
      <c r="L382" s="82"/>
      <c r="M382" s="82"/>
      <c r="N382" s="82"/>
      <c r="O382" s="82"/>
      <c r="P382" s="82"/>
      <c r="Q382" s="82"/>
      <c r="R382" s="82"/>
      <c r="S382" s="82"/>
      <c r="T382" s="82"/>
      <c r="U382" s="82"/>
      <c r="V382" s="82"/>
      <c r="W382" s="82"/>
      <c r="X382" s="82"/>
      <c r="Y382" s="82"/>
      <c r="Z382" s="93"/>
    </row>
    <row r="383" spans="1:26" ht="15.5" x14ac:dyDescent="0.35">
      <c r="A383" s="82"/>
      <c r="B383" s="143" t="s">
        <v>188</v>
      </c>
      <c r="C383" s="143"/>
      <c r="D383" s="143"/>
      <c r="E383" s="143"/>
      <c r="F383" s="143"/>
      <c r="G383" s="143"/>
      <c r="H383" s="143"/>
      <c r="I383" s="143"/>
      <c r="J383" s="143"/>
      <c r="K383" s="143"/>
      <c r="L383" s="143"/>
      <c r="M383" s="82"/>
      <c r="N383" s="82"/>
      <c r="O383" s="82"/>
      <c r="P383" s="82"/>
      <c r="Q383" s="82"/>
      <c r="R383" s="82"/>
      <c r="S383" s="82"/>
      <c r="T383" s="82"/>
      <c r="U383" s="82"/>
      <c r="V383" s="82"/>
      <c r="W383" s="82"/>
      <c r="X383" s="82"/>
      <c r="Y383" s="82"/>
      <c r="Z383" s="93"/>
    </row>
    <row r="384" spans="1:26" ht="15.5" x14ac:dyDescent="0.35">
      <c r="A384" s="82"/>
      <c r="B384" s="82"/>
      <c r="C384" s="82"/>
      <c r="D384" s="82"/>
      <c r="E384" s="82"/>
      <c r="F384" s="82"/>
      <c r="G384" s="82"/>
      <c r="H384" s="82"/>
      <c r="I384" s="82"/>
      <c r="J384" s="82"/>
      <c r="K384" s="82"/>
      <c r="L384" s="82"/>
      <c r="M384" s="82"/>
      <c r="N384" s="82"/>
      <c r="O384" s="82"/>
      <c r="P384" s="82"/>
      <c r="Q384" s="82"/>
      <c r="R384" s="82"/>
      <c r="S384" s="82"/>
      <c r="T384" s="82"/>
      <c r="U384" s="82"/>
      <c r="V384" s="82"/>
      <c r="W384" s="82"/>
      <c r="X384" s="82"/>
      <c r="Y384" s="82"/>
      <c r="Z384" s="93"/>
    </row>
    <row r="385" spans="1:27" ht="15.5" x14ac:dyDescent="0.35">
      <c r="A385" s="82"/>
      <c r="B385" s="82"/>
      <c r="C385" s="82"/>
      <c r="D385" s="86" t="s">
        <v>100</v>
      </c>
      <c r="E385" s="82"/>
      <c r="F385" s="82"/>
      <c r="G385" s="82"/>
      <c r="H385" s="82"/>
      <c r="I385" s="82"/>
      <c r="J385" s="82"/>
      <c r="K385" s="82"/>
      <c r="L385" s="82"/>
      <c r="M385" s="82"/>
      <c r="N385" s="82"/>
      <c r="O385" s="82"/>
      <c r="P385" s="82"/>
      <c r="Q385" s="82"/>
      <c r="R385" s="82"/>
      <c r="S385" s="82"/>
      <c r="T385" s="82"/>
      <c r="U385" s="82"/>
      <c r="V385" s="82"/>
      <c r="W385" s="82"/>
      <c r="X385" s="82"/>
      <c r="Y385" s="87">
        <f t="shared" ref="Y385:Y386" si="34">0+Z385</f>
        <v>0</v>
      </c>
      <c r="Z385" s="93" t="b">
        <v>0</v>
      </c>
      <c r="AA385" s="82">
        <f>SUM(Y385:Y388)</f>
        <v>1</v>
      </c>
    </row>
    <row r="386" spans="1:27" ht="15.5" x14ac:dyDescent="0.35">
      <c r="A386" s="82"/>
      <c r="B386" s="82"/>
      <c r="C386" s="82"/>
      <c r="D386" s="86" t="s">
        <v>101</v>
      </c>
      <c r="E386" s="82"/>
      <c r="F386" s="82"/>
      <c r="G386" s="82"/>
      <c r="H386" s="82"/>
      <c r="I386" s="82"/>
      <c r="J386" s="82"/>
      <c r="K386" s="82"/>
      <c r="L386" s="82"/>
      <c r="M386" s="82"/>
      <c r="N386" s="82"/>
      <c r="O386" s="82"/>
      <c r="P386" s="82"/>
      <c r="Q386" s="82"/>
      <c r="R386" s="82"/>
      <c r="S386" s="82"/>
      <c r="T386" s="82"/>
      <c r="U386" s="82"/>
      <c r="V386" s="82"/>
      <c r="W386" s="82"/>
      <c r="X386" s="82"/>
      <c r="Y386" s="87">
        <f t="shared" si="34"/>
        <v>1</v>
      </c>
      <c r="Z386" s="93" t="b">
        <v>1</v>
      </c>
      <c r="AA386" s="82">
        <f>AA385</f>
        <v>1</v>
      </c>
    </row>
    <row r="387" spans="1:27" ht="15.5" x14ac:dyDescent="0.35">
      <c r="A387" s="82"/>
      <c r="B387" s="82"/>
      <c r="C387" s="82"/>
      <c r="D387" s="82"/>
      <c r="E387" s="82"/>
      <c r="F387" s="82"/>
      <c r="G387" s="82"/>
      <c r="H387" s="82"/>
      <c r="I387" s="82"/>
      <c r="J387" s="82"/>
      <c r="K387" s="82"/>
      <c r="L387" s="82"/>
      <c r="M387" s="82"/>
      <c r="N387" s="82"/>
      <c r="O387" s="82"/>
      <c r="P387" s="82"/>
      <c r="Q387" s="82"/>
      <c r="R387" s="82"/>
      <c r="S387" s="82"/>
      <c r="T387" s="82"/>
      <c r="U387" s="82"/>
      <c r="V387" s="82"/>
      <c r="W387" s="82"/>
      <c r="X387" s="82"/>
      <c r="Y387" s="82"/>
      <c r="Z387" s="93"/>
    </row>
    <row r="388" spans="1:27" ht="15.5" x14ac:dyDescent="0.35">
      <c r="A388" s="82"/>
      <c r="B388" s="82" t="str">
        <f>IF(Z385=FALSE,"","Please give details")</f>
        <v/>
      </c>
      <c r="C388" s="82"/>
      <c r="D388" s="82"/>
      <c r="E388" s="82"/>
      <c r="F388" s="82"/>
      <c r="G388" s="82"/>
      <c r="H388" s="82"/>
      <c r="I388" s="82"/>
      <c r="J388" s="82"/>
      <c r="K388" s="82"/>
      <c r="L388" s="82"/>
      <c r="M388" s="82"/>
      <c r="N388" s="82"/>
      <c r="O388" s="82"/>
      <c r="P388" s="82"/>
      <c r="Q388" s="82"/>
      <c r="R388" s="82"/>
      <c r="S388" s="82"/>
      <c r="T388" s="82"/>
      <c r="U388" s="82"/>
      <c r="V388" s="82"/>
      <c r="W388" s="82"/>
      <c r="X388" s="82"/>
      <c r="Y388" s="82"/>
      <c r="Z388" s="93"/>
    </row>
    <row r="389" spans="1:27" ht="15.5" x14ac:dyDescent="0.35">
      <c r="A389" s="82"/>
      <c r="B389" s="142"/>
      <c r="C389" s="142"/>
      <c r="D389" s="142"/>
      <c r="E389" s="142"/>
      <c r="F389" s="142"/>
      <c r="G389" s="142"/>
      <c r="H389" s="142"/>
      <c r="I389" s="142"/>
      <c r="J389" s="142"/>
      <c r="K389" s="142"/>
      <c r="L389" s="142"/>
      <c r="M389" s="82"/>
      <c r="N389" s="82"/>
      <c r="O389" s="82"/>
      <c r="P389" s="82"/>
      <c r="Q389" s="82"/>
      <c r="R389" s="82"/>
      <c r="S389" s="82"/>
      <c r="T389" s="82"/>
      <c r="U389" s="82"/>
      <c r="V389" s="82"/>
      <c r="W389" s="82"/>
      <c r="X389" s="82"/>
      <c r="Y389" s="82"/>
      <c r="Z389" s="93"/>
    </row>
    <row r="390" spans="1:27" ht="15.5" x14ac:dyDescent="0.35">
      <c r="A390" s="82"/>
      <c r="B390" s="142"/>
      <c r="C390" s="142"/>
      <c r="D390" s="142"/>
      <c r="E390" s="142"/>
      <c r="F390" s="142"/>
      <c r="G390" s="142"/>
      <c r="H390" s="142"/>
      <c r="I390" s="142"/>
      <c r="J390" s="142"/>
      <c r="K390" s="142"/>
      <c r="L390" s="142"/>
      <c r="M390" s="82"/>
      <c r="N390" s="82"/>
      <c r="O390" s="82"/>
      <c r="P390" s="82"/>
      <c r="Q390" s="82"/>
      <c r="R390" s="82"/>
      <c r="S390" s="82"/>
      <c r="T390" s="82"/>
      <c r="U390" s="82"/>
      <c r="V390" s="82"/>
      <c r="W390" s="82"/>
      <c r="X390" s="82"/>
      <c r="Y390" s="82"/>
      <c r="Z390" s="93"/>
    </row>
    <row r="391" spans="1:27" ht="15.5" x14ac:dyDescent="0.35">
      <c r="A391" s="82"/>
      <c r="B391" s="142"/>
      <c r="C391" s="142"/>
      <c r="D391" s="142"/>
      <c r="E391" s="142"/>
      <c r="F391" s="142"/>
      <c r="G391" s="142"/>
      <c r="H391" s="142"/>
      <c r="I391" s="142"/>
      <c r="J391" s="142"/>
      <c r="K391" s="142"/>
      <c r="L391" s="142"/>
      <c r="M391" s="82"/>
      <c r="N391" s="82"/>
      <c r="O391" s="82"/>
      <c r="P391" s="82"/>
      <c r="Q391" s="82"/>
      <c r="R391" s="82"/>
      <c r="S391" s="82"/>
      <c r="T391" s="82"/>
      <c r="U391" s="82"/>
      <c r="V391" s="82"/>
      <c r="W391" s="82"/>
      <c r="X391" s="82"/>
      <c r="Y391" s="82"/>
      <c r="Z391" s="93"/>
    </row>
    <row r="392" spans="1:27" ht="15.5" x14ac:dyDescent="0.35">
      <c r="A392" s="82"/>
      <c r="B392" s="142"/>
      <c r="C392" s="142"/>
      <c r="D392" s="142"/>
      <c r="E392" s="142"/>
      <c r="F392" s="142"/>
      <c r="G392" s="142"/>
      <c r="H392" s="142"/>
      <c r="I392" s="142"/>
      <c r="J392" s="142"/>
      <c r="K392" s="142"/>
      <c r="L392" s="142"/>
      <c r="M392" s="82"/>
      <c r="N392" s="82"/>
      <c r="O392" s="82"/>
      <c r="P392" s="82"/>
      <c r="Q392" s="82"/>
      <c r="R392" s="82"/>
      <c r="S392" s="82"/>
      <c r="T392" s="82"/>
      <c r="U392" s="82"/>
      <c r="V392" s="82"/>
      <c r="W392" s="82"/>
      <c r="X392" s="82"/>
      <c r="Y392" s="82"/>
      <c r="Z392" s="93"/>
    </row>
    <row r="393" spans="1:27" ht="15.5" x14ac:dyDescent="0.35">
      <c r="A393" s="82"/>
      <c r="B393" s="90"/>
      <c r="C393" s="90"/>
      <c r="D393" s="90"/>
      <c r="E393" s="90"/>
      <c r="F393" s="90"/>
      <c r="G393" s="90"/>
      <c r="H393" s="90"/>
      <c r="I393" s="90"/>
      <c r="J393" s="90"/>
      <c r="K393" s="90"/>
      <c r="L393" s="90"/>
      <c r="M393" s="82"/>
      <c r="N393" s="82"/>
      <c r="O393" s="82"/>
      <c r="P393" s="82"/>
      <c r="Q393" s="82"/>
      <c r="R393" s="82"/>
      <c r="S393" s="82"/>
      <c r="T393" s="82"/>
      <c r="U393" s="82"/>
      <c r="V393" s="82"/>
      <c r="W393" s="82"/>
      <c r="X393" s="82"/>
      <c r="Y393" s="82"/>
      <c r="Z393" s="93"/>
    </row>
    <row r="394" spans="1:27" ht="15.5" x14ac:dyDescent="0.35">
      <c r="A394" s="82"/>
      <c r="B394" s="90"/>
      <c r="C394" s="90"/>
      <c r="D394" s="90"/>
      <c r="E394" s="90"/>
      <c r="F394" s="90"/>
      <c r="G394" s="90"/>
      <c r="H394" s="90"/>
      <c r="I394" s="90"/>
      <c r="J394" s="90"/>
      <c r="K394" s="90"/>
      <c r="L394" s="90"/>
      <c r="M394" s="82"/>
      <c r="N394" s="82"/>
      <c r="O394" s="82"/>
      <c r="P394" s="82"/>
      <c r="Q394" s="82"/>
      <c r="R394" s="82"/>
      <c r="S394" s="82"/>
      <c r="T394" s="82"/>
      <c r="U394" s="82"/>
      <c r="V394" s="82"/>
      <c r="W394" s="82"/>
      <c r="X394" s="82"/>
      <c r="Y394" s="82"/>
      <c r="Z394" s="93"/>
    </row>
    <row r="395" spans="1:27" ht="15.5" x14ac:dyDescent="0.35">
      <c r="A395" s="82"/>
      <c r="B395" s="83" t="s">
        <v>189</v>
      </c>
      <c r="C395" s="82"/>
      <c r="D395" s="82"/>
      <c r="E395" s="82"/>
      <c r="F395" s="82"/>
      <c r="G395" s="82"/>
      <c r="H395" s="82"/>
      <c r="I395" s="82"/>
      <c r="J395" s="82"/>
      <c r="K395" s="82"/>
      <c r="L395" s="82"/>
      <c r="M395" s="82"/>
      <c r="N395" s="82"/>
      <c r="O395" s="82"/>
      <c r="P395" s="82"/>
      <c r="Q395" s="82"/>
      <c r="R395" s="82"/>
      <c r="S395" s="82"/>
      <c r="T395" s="82"/>
      <c r="U395" s="82"/>
      <c r="V395" s="82"/>
      <c r="W395" s="82"/>
      <c r="X395" s="82"/>
      <c r="Y395" s="82"/>
      <c r="Z395" s="93"/>
    </row>
    <row r="396" spans="1:27" ht="15.5" x14ac:dyDescent="0.35">
      <c r="A396" s="82"/>
      <c r="B396" s="143" t="s">
        <v>190</v>
      </c>
      <c r="C396" s="143"/>
      <c r="D396" s="143"/>
      <c r="E396" s="143"/>
      <c r="F396" s="143"/>
      <c r="G396" s="143"/>
      <c r="H396" s="143"/>
      <c r="I396" s="143"/>
      <c r="J396" s="143"/>
      <c r="K396" s="143"/>
      <c r="L396" s="143"/>
      <c r="M396" s="82"/>
      <c r="N396" s="82"/>
      <c r="O396" s="82"/>
      <c r="P396" s="82"/>
      <c r="Q396" s="82"/>
      <c r="R396" s="82"/>
      <c r="S396" s="82"/>
      <c r="T396" s="82"/>
      <c r="U396" s="82"/>
      <c r="V396" s="82"/>
      <c r="W396" s="82"/>
      <c r="X396" s="82"/>
      <c r="Y396" s="82"/>
      <c r="Z396" s="93"/>
    </row>
    <row r="397" spans="1:27" ht="15.5" x14ac:dyDescent="0.35">
      <c r="A397" s="82"/>
      <c r="B397" s="82"/>
      <c r="C397" s="82"/>
      <c r="D397" s="82"/>
      <c r="E397" s="82"/>
      <c r="F397" s="82"/>
      <c r="G397" s="82"/>
      <c r="H397" s="82"/>
      <c r="I397" s="82"/>
      <c r="J397" s="82"/>
      <c r="K397" s="82"/>
      <c r="L397" s="82"/>
      <c r="M397" s="82"/>
      <c r="N397" s="82"/>
      <c r="O397" s="82"/>
      <c r="P397" s="82"/>
      <c r="Q397" s="82"/>
      <c r="R397" s="82"/>
      <c r="S397" s="82"/>
      <c r="T397" s="82"/>
      <c r="U397" s="82"/>
      <c r="V397" s="82"/>
      <c r="W397" s="82"/>
      <c r="X397" s="82"/>
      <c r="Y397" s="82"/>
      <c r="Z397" s="93"/>
    </row>
    <row r="398" spans="1:27" ht="15.5" x14ac:dyDescent="0.35">
      <c r="A398" s="82"/>
      <c r="B398" s="82"/>
      <c r="C398" s="82"/>
      <c r="D398" s="86" t="s">
        <v>100</v>
      </c>
      <c r="E398" s="82"/>
      <c r="F398" s="82"/>
      <c r="G398" s="82"/>
      <c r="H398" s="82"/>
      <c r="I398" s="82"/>
      <c r="J398" s="82"/>
      <c r="K398" s="82"/>
      <c r="L398" s="82"/>
      <c r="M398" s="82"/>
      <c r="N398" s="82"/>
      <c r="O398" s="82"/>
      <c r="P398" s="82"/>
      <c r="Q398" s="82"/>
      <c r="R398" s="82"/>
      <c r="S398" s="82"/>
      <c r="T398" s="82"/>
      <c r="U398" s="82"/>
      <c r="V398" s="82"/>
      <c r="W398" s="82"/>
      <c r="X398" s="82">
        <f>0+Z398</f>
        <v>0</v>
      </c>
      <c r="Y398" s="87">
        <f t="shared" ref="Y398:Y399" si="35">0+Z398</f>
        <v>0</v>
      </c>
      <c r="Z398" s="93" t="b">
        <v>0</v>
      </c>
      <c r="AA398" s="82">
        <f>SUM(Y398:Y401)</f>
        <v>1</v>
      </c>
    </row>
    <row r="399" spans="1:27" ht="15.5" x14ac:dyDescent="0.35">
      <c r="A399" s="82"/>
      <c r="B399" s="82"/>
      <c r="C399" s="82"/>
      <c r="D399" s="86" t="s">
        <v>101</v>
      </c>
      <c r="E399" s="82"/>
      <c r="F399" s="82"/>
      <c r="G399" s="82"/>
      <c r="H399" s="82"/>
      <c r="I399" s="82"/>
      <c r="J399" s="82"/>
      <c r="K399" s="82"/>
      <c r="L399" s="82"/>
      <c r="M399" s="82"/>
      <c r="N399" s="82"/>
      <c r="O399" s="82"/>
      <c r="P399" s="82"/>
      <c r="Q399" s="82"/>
      <c r="R399" s="82"/>
      <c r="S399" s="82"/>
      <c r="T399" s="82"/>
      <c r="U399" s="82"/>
      <c r="V399" s="82"/>
      <c r="W399" s="82"/>
      <c r="X399" s="82">
        <f t="shared" ref="X399" si="36">0+Z399</f>
        <v>1</v>
      </c>
      <c r="Y399" s="87">
        <f t="shared" si="35"/>
        <v>1</v>
      </c>
      <c r="Z399" s="93" t="b">
        <v>1</v>
      </c>
      <c r="AA399" s="82">
        <f>AA398</f>
        <v>1</v>
      </c>
    </row>
    <row r="400" spans="1:27" ht="15.5" x14ac:dyDescent="0.35">
      <c r="A400" s="82"/>
      <c r="B400" s="90"/>
      <c r="C400" s="90"/>
      <c r="D400" s="90"/>
      <c r="E400" s="90"/>
      <c r="F400" s="90"/>
      <c r="G400" s="90"/>
      <c r="H400" s="90"/>
      <c r="I400" s="90"/>
      <c r="J400" s="90"/>
      <c r="K400" s="90"/>
      <c r="L400" s="90"/>
      <c r="M400" s="82"/>
      <c r="N400" s="82"/>
      <c r="O400" s="82"/>
      <c r="P400" s="82"/>
      <c r="Q400" s="82"/>
      <c r="R400" s="82"/>
      <c r="S400" s="82"/>
      <c r="T400" s="82"/>
      <c r="U400" s="82"/>
      <c r="V400" s="82"/>
      <c r="W400" s="82"/>
      <c r="X400" s="82"/>
      <c r="Y400" s="82"/>
      <c r="Z400" s="93"/>
    </row>
    <row r="401" spans="1:27" ht="15.5" x14ac:dyDescent="0.35">
      <c r="A401" s="82"/>
      <c r="B401" s="85"/>
      <c r="C401" s="88" t="str">
        <f>IF(Z398=FALSE,"","Which version do you use?")</f>
        <v/>
      </c>
      <c r="D401" s="85"/>
      <c r="E401" s="85"/>
      <c r="F401" s="85"/>
      <c r="G401" s="85"/>
      <c r="H401" s="85"/>
      <c r="I401" s="85"/>
      <c r="J401" s="85"/>
      <c r="K401" s="85"/>
      <c r="L401" s="85"/>
      <c r="M401" s="82"/>
      <c r="N401" s="82"/>
      <c r="O401" s="82"/>
      <c r="P401" s="82"/>
      <c r="Q401" s="82"/>
      <c r="R401" s="82"/>
      <c r="S401" s="82"/>
      <c r="T401" s="82"/>
      <c r="U401" s="82"/>
      <c r="V401" s="82"/>
      <c r="W401" s="82"/>
      <c r="X401" s="82"/>
      <c r="Y401" s="82"/>
      <c r="Z401" s="93"/>
    </row>
    <row r="402" spans="1:27" ht="15.5" x14ac:dyDescent="0.35">
      <c r="A402" s="82"/>
      <c r="B402" s="82"/>
      <c r="C402" s="82"/>
      <c r="D402" s="86" t="str">
        <f>IF($Z$398=FALSE,"","NHS Employers")</f>
        <v/>
      </c>
      <c r="E402" s="82"/>
      <c r="F402" s="82"/>
      <c r="G402" s="82"/>
      <c r="H402" s="82"/>
      <c r="I402" s="82"/>
      <c r="J402" s="82"/>
      <c r="K402" s="82"/>
      <c r="L402" s="82"/>
      <c r="M402" s="82"/>
      <c r="N402" s="82"/>
      <c r="O402" s="82"/>
      <c r="P402" s="82"/>
      <c r="Q402" s="82"/>
      <c r="R402" s="82"/>
      <c r="S402" s="82"/>
      <c r="T402" s="82"/>
      <c r="U402" s="82"/>
      <c r="V402" s="82"/>
      <c r="W402" s="82"/>
      <c r="X402" s="82"/>
      <c r="Y402" s="87">
        <f t="shared" ref="Y402:Y406" si="37">0+Z402</f>
        <v>0</v>
      </c>
      <c r="Z402" s="93" t="b">
        <v>0</v>
      </c>
      <c r="AA402" s="82">
        <f>SUM(Y402:Y406)</f>
        <v>0</v>
      </c>
    </row>
    <row r="403" spans="1:27" ht="15.5" x14ac:dyDescent="0.35">
      <c r="A403" s="82"/>
      <c r="B403" s="82"/>
      <c r="C403" s="82"/>
      <c r="D403" s="86" t="str">
        <f>IF($Z$398=FALSE,"","Royal College of Nursing")</f>
        <v/>
      </c>
      <c r="E403" s="82"/>
      <c r="F403" s="82"/>
      <c r="G403" s="82"/>
      <c r="H403" s="82"/>
      <c r="I403" s="82"/>
      <c r="J403" s="82"/>
      <c r="K403" s="82"/>
      <c r="L403" s="82"/>
      <c r="M403" s="82"/>
      <c r="N403" s="82"/>
      <c r="O403" s="82"/>
      <c r="P403" s="82"/>
      <c r="Q403" s="82"/>
      <c r="R403" s="82"/>
      <c r="S403" s="82"/>
      <c r="T403" s="82"/>
      <c r="U403" s="82"/>
      <c r="V403" s="82"/>
      <c r="W403" s="82"/>
      <c r="X403" s="82"/>
      <c r="Y403" s="87">
        <f t="shared" si="37"/>
        <v>0</v>
      </c>
      <c r="Z403" s="93" t="b">
        <v>0</v>
      </c>
      <c r="AA403" s="82">
        <f>AA402</f>
        <v>0</v>
      </c>
    </row>
    <row r="404" spans="1:27" ht="15.5" x14ac:dyDescent="0.35">
      <c r="A404" s="82"/>
      <c r="B404" s="82"/>
      <c r="C404" s="82"/>
      <c r="D404" s="86" t="str">
        <f>IF($Z$398=FALSE,"","D&amp;A (Disability and Ability)")</f>
        <v/>
      </c>
      <c r="E404" s="82"/>
      <c r="F404" s="82"/>
      <c r="G404" s="82"/>
      <c r="H404" s="82"/>
      <c r="I404" s="82"/>
      <c r="J404" s="82"/>
      <c r="K404" s="82"/>
      <c r="L404" s="82"/>
      <c r="M404" s="82"/>
      <c r="N404" s="82"/>
      <c r="O404" s="82"/>
      <c r="P404" s="82"/>
      <c r="Q404" s="82"/>
      <c r="R404" s="82"/>
      <c r="S404" s="82"/>
      <c r="T404" s="82"/>
      <c r="U404" s="82"/>
      <c r="V404" s="82"/>
      <c r="W404" s="82"/>
      <c r="X404" s="82"/>
      <c r="Y404" s="87">
        <f t="shared" si="37"/>
        <v>0</v>
      </c>
      <c r="Z404" s="93" t="b">
        <v>0</v>
      </c>
      <c r="AA404" s="82">
        <f t="shared" ref="AA404:AA406" si="38">AA403</f>
        <v>0</v>
      </c>
    </row>
    <row r="405" spans="1:27" ht="15.5" x14ac:dyDescent="0.35">
      <c r="A405" s="82"/>
      <c r="B405" s="82"/>
      <c r="C405" s="82"/>
      <c r="D405" s="86" t="str">
        <f>IF($Z$398=FALSE,"","Other organisation (please specify)")</f>
        <v/>
      </c>
      <c r="E405" s="82"/>
      <c r="F405" s="82"/>
      <c r="G405" s="82"/>
      <c r="H405" s="82"/>
      <c r="I405" s="82"/>
      <c r="J405" s="82"/>
      <c r="K405" s="82"/>
      <c r="L405" s="82"/>
      <c r="M405" s="82"/>
      <c r="N405" s="82"/>
      <c r="O405" s="82"/>
      <c r="P405" s="82"/>
      <c r="Q405" s="82"/>
      <c r="R405" s="82"/>
      <c r="S405" s="82"/>
      <c r="T405" s="82"/>
      <c r="U405" s="82"/>
      <c r="V405" s="82"/>
      <c r="W405" s="82"/>
      <c r="X405" s="82"/>
      <c r="Y405" s="87">
        <f t="shared" si="37"/>
        <v>0</v>
      </c>
      <c r="Z405" s="93" t="b">
        <v>0</v>
      </c>
      <c r="AA405" s="82">
        <f t="shared" si="38"/>
        <v>0</v>
      </c>
    </row>
    <row r="406" spans="1:27" ht="15.5" x14ac:dyDescent="0.35">
      <c r="A406" s="82"/>
      <c r="B406" s="82"/>
      <c r="C406" s="82"/>
      <c r="D406" s="86" t="str">
        <f>IF($Z$398=FALSE,"","Self-created (please specify)")</f>
        <v/>
      </c>
      <c r="E406" s="82"/>
      <c r="F406" s="82"/>
      <c r="G406" s="82"/>
      <c r="H406" s="82"/>
      <c r="I406" s="82"/>
      <c r="J406" s="82"/>
      <c r="K406" s="82"/>
      <c r="L406" s="82"/>
      <c r="M406" s="82"/>
      <c r="N406" s="82"/>
      <c r="O406" s="82"/>
      <c r="P406" s="82"/>
      <c r="Q406" s="82"/>
      <c r="R406" s="82"/>
      <c r="S406" s="82"/>
      <c r="T406" s="82"/>
      <c r="U406" s="82"/>
      <c r="V406" s="82"/>
      <c r="W406" s="82"/>
      <c r="X406" s="82"/>
      <c r="Y406" s="87">
        <f t="shared" si="37"/>
        <v>0</v>
      </c>
      <c r="Z406" s="93" t="b">
        <v>0</v>
      </c>
      <c r="AA406" s="82">
        <f t="shared" si="38"/>
        <v>0</v>
      </c>
    </row>
    <row r="407" spans="1:27" ht="15.5" x14ac:dyDescent="0.35">
      <c r="A407" s="82"/>
      <c r="D407" s="153"/>
      <c r="E407" s="153"/>
      <c r="F407" s="153"/>
      <c r="G407" s="153"/>
      <c r="H407" s="153"/>
      <c r="I407" s="153"/>
      <c r="J407" s="153"/>
      <c r="K407" s="153"/>
      <c r="L407" s="153"/>
      <c r="M407" s="82"/>
      <c r="N407" s="82"/>
      <c r="O407" s="82"/>
      <c r="P407" s="82"/>
      <c r="Q407" s="82"/>
      <c r="R407" s="82"/>
      <c r="S407" s="82"/>
      <c r="T407" s="82"/>
      <c r="U407" s="82"/>
      <c r="V407" s="82"/>
      <c r="W407" s="82"/>
      <c r="X407" s="82"/>
      <c r="Y407" s="82"/>
      <c r="Z407" s="93"/>
    </row>
    <row r="408" spans="1:27" ht="15.5" x14ac:dyDescent="0.35">
      <c r="A408" s="82"/>
      <c r="D408" s="153"/>
      <c r="E408" s="153"/>
      <c r="F408" s="153"/>
      <c r="G408" s="153"/>
      <c r="H408" s="153"/>
      <c r="I408" s="153"/>
      <c r="J408" s="153"/>
      <c r="K408" s="153"/>
      <c r="L408" s="153"/>
      <c r="M408" s="82"/>
      <c r="N408" s="82"/>
      <c r="O408" s="82"/>
      <c r="P408" s="82"/>
      <c r="Q408" s="82"/>
      <c r="R408" s="82"/>
      <c r="S408" s="82"/>
      <c r="T408" s="82"/>
      <c r="U408" s="82"/>
      <c r="V408" s="82"/>
      <c r="W408" s="82"/>
      <c r="X408" s="82"/>
      <c r="Y408" s="82"/>
      <c r="Z408" s="93"/>
    </row>
    <row r="409" spans="1:27" ht="15.5" x14ac:dyDescent="0.35">
      <c r="A409" s="82"/>
      <c r="D409" s="153"/>
      <c r="E409" s="153"/>
      <c r="F409" s="153"/>
      <c r="G409" s="153"/>
      <c r="H409" s="153"/>
      <c r="I409" s="153"/>
      <c r="J409" s="153"/>
      <c r="K409" s="153"/>
      <c r="L409" s="153"/>
      <c r="M409" s="82"/>
      <c r="N409" s="82"/>
      <c r="O409" s="82"/>
      <c r="P409" s="82"/>
      <c r="Q409" s="82"/>
      <c r="R409" s="82"/>
      <c r="S409" s="82"/>
      <c r="T409" s="82"/>
      <c r="U409" s="82"/>
      <c r="V409" s="82"/>
      <c r="W409" s="82"/>
      <c r="X409" s="82"/>
      <c r="Y409" s="82"/>
      <c r="Z409" s="93"/>
    </row>
    <row r="410" spans="1:27" ht="15.5" x14ac:dyDescent="0.35">
      <c r="A410" s="82"/>
      <c r="B410" s="82"/>
      <c r="C410" s="82"/>
      <c r="D410" s="153"/>
      <c r="E410" s="153"/>
      <c r="F410" s="153"/>
      <c r="G410" s="153"/>
      <c r="H410" s="153"/>
      <c r="I410" s="153"/>
      <c r="J410" s="153"/>
      <c r="K410" s="153"/>
      <c r="L410" s="153"/>
      <c r="M410" s="82"/>
      <c r="N410" s="82"/>
      <c r="O410" s="82"/>
      <c r="P410" s="82"/>
      <c r="Q410" s="82"/>
      <c r="R410" s="82"/>
      <c r="S410" s="82"/>
      <c r="T410" s="82"/>
      <c r="U410" s="82"/>
      <c r="V410" s="82"/>
      <c r="W410" s="82"/>
      <c r="X410" s="82"/>
      <c r="Y410" s="82"/>
      <c r="Z410" s="93"/>
    </row>
    <row r="411" spans="1:27" ht="15.5" x14ac:dyDescent="0.35">
      <c r="A411" s="82"/>
      <c r="B411" s="82"/>
      <c r="C411" s="82"/>
      <c r="D411" s="153"/>
      <c r="E411" s="153"/>
      <c r="F411" s="153"/>
      <c r="G411" s="153"/>
      <c r="H411" s="153"/>
      <c r="I411" s="153"/>
      <c r="J411" s="153"/>
      <c r="K411" s="153"/>
      <c r="L411" s="153"/>
      <c r="M411" s="82"/>
      <c r="N411" s="82"/>
      <c r="O411" s="82"/>
      <c r="P411" s="82"/>
      <c r="Q411" s="82"/>
      <c r="R411" s="82"/>
      <c r="S411" s="82"/>
      <c r="T411" s="82"/>
      <c r="U411" s="82"/>
      <c r="V411" s="82"/>
      <c r="W411" s="82"/>
      <c r="X411" s="82"/>
      <c r="Y411" s="82"/>
      <c r="Z411" s="93"/>
    </row>
    <row r="412" spans="1:27" ht="15.5" x14ac:dyDescent="0.35">
      <c r="A412" s="82"/>
      <c r="B412" s="90"/>
      <c r="C412" s="90"/>
      <c r="D412" s="90"/>
      <c r="E412" s="90"/>
      <c r="F412" s="90"/>
      <c r="G412" s="90"/>
      <c r="H412" s="90"/>
      <c r="I412" s="90"/>
      <c r="J412" s="90"/>
      <c r="K412" s="90"/>
      <c r="L412" s="90"/>
      <c r="M412" s="82"/>
      <c r="N412" s="82"/>
      <c r="O412" s="82"/>
      <c r="P412" s="82"/>
      <c r="Q412" s="82"/>
      <c r="R412" s="82"/>
      <c r="S412" s="82"/>
      <c r="T412" s="82"/>
      <c r="U412" s="82"/>
      <c r="V412" s="82"/>
      <c r="W412" s="82"/>
      <c r="X412" s="82"/>
      <c r="Y412" s="82"/>
      <c r="Z412" s="93"/>
    </row>
    <row r="413" spans="1:27" ht="15.5" x14ac:dyDescent="0.35">
      <c r="A413" s="82"/>
      <c r="B413" s="90"/>
      <c r="C413" s="90"/>
      <c r="D413" s="90"/>
      <c r="E413" s="90"/>
      <c r="F413" s="90"/>
      <c r="G413" s="90"/>
      <c r="H413" s="90"/>
      <c r="I413" s="90"/>
      <c r="J413" s="90"/>
      <c r="K413" s="90"/>
      <c r="L413" s="90"/>
      <c r="M413" s="82"/>
      <c r="N413" s="82"/>
      <c r="O413" s="82"/>
      <c r="P413" s="82"/>
      <c r="Q413" s="82"/>
      <c r="R413" s="82"/>
      <c r="S413" s="82"/>
      <c r="T413" s="82"/>
      <c r="U413" s="82"/>
      <c r="V413" s="82"/>
      <c r="W413" s="82"/>
      <c r="X413" s="82"/>
      <c r="Y413" s="82"/>
      <c r="Z413" s="93"/>
    </row>
    <row r="414" spans="1:27" ht="15.5" x14ac:dyDescent="0.35">
      <c r="A414" s="82"/>
      <c r="B414" s="83" t="s">
        <v>191</v>
      </c>
      <c r="C414" s="82"/>
      <c r="D414" s="82"/>
      <c r="E414" s="82"/>
      <c r="F414" s="82"/>
      <c r="G414" s="82"/>
      <c r="H414" s="82"/>
      <c r="I414" s="82"/>
      <c r="J414" s="82"/>
      <c r="K414" s="82"/>
      <c r="L414" s="82"/>
      <c r="M414" s="82"/>
      <c r="N414" s="82"/>
      <c r="O414" s="82"/>
      <c r="P414" s="82"/>
      <c r="Q414" s="82"/>
      <c r="R414" s="82"/>
      <c r="S414" s="82"/>
      <c r="T414" s="82"/>
      <c r="U414" s="82"/>
      <c r="V414" s="82"/>
      <c r="W414" s="82"/>
      <c r="X414" s="82"/>
      <c r="Y414" s="82"/>
      <c r="Z414" s="93"/>
    </row>
    <row r="415" spans="1:27" ht="15.5" x14ac:dyDescent="0.35">
      <c r="A415" s="82"/>
      <c r="B415" s="143" t="s">
        <v>192</v>
      </c>
      <c r="C415" s="143"/>
      <c r="D415" s="143"/>
      <c r="E415" s="143"/>
      <c r="F415" s="143"/>
      <c r="G415" s="143"/>
      <c r="H415" s="143"/>
      <c r="I415" s="143"/>
      <c r="J415" s="143"/>
      <c r="K415" s="143"/>
      <c r="L415" s="143"/>
      <c r="M415" s="82"/>
      <c r="N415" s="82"/>
      <c r="O415" s="82"/>
      <c r="P415" s="82"/>
      <c r="Q415" s="82"/>
      <c r="R415" s="82"/>
      <c r="S415" s="82"/>
      <c r="T415" s="82"/>
      <c r="U415" s="82"/>
      <c r="V415" s="82"/>
      <c r="W415" s="82"/>
      <c r="X415" s="82"/>
      <c r="Y415" s="82"/>
      <c r="Z415" s="93"/>
    </row>
    <row r="416" spans="1:27" ht="15.5" x14ac:dyDescent="0.35">
      <c r="A416" s="82"/>
      <c r="B416" s="143"/>
      <c r="C416" s="143"/>
      <c r="D416" s="143"/>
      <c r="E416" s="143"/>
      <c r="F416" s="143"/>
      <c r="G416" s="143"/>
      <c r="H416" s="143"/>
      <c r="I416" s="143"/>
      <c r="J416" s="143"/>
      <c r="K416" s="143"/>
      <c r="L416" s="143"/>
      <c r="M416" s="82"/>
      <c r="N416" s="82"/>
      <c r="O416" s="82"/>
      <c r="P416" s="82"/>
      <c r="Q416" s="82"/>
      <c r="R416" s="82"/>
      <c r="S416" s="82"/>
      <c r="T416" s="82"/>
      <c r="U416" s="82"/>
      <c r="V416" s="82"/>
      <c r="W416" s="82"/>
      <c r="X416" s="82"/>
      <c r="Y416" s="82"/>
      <c r="Z416" s="93"/>
    </row>
    <row r="417" spans="1:26" ht="15.5" x14ac:dyDescent="0.35">
      <c r="A417" s="82"/>
      <c r="B417" s="144"/>
      <c r="C417" s="145"/>
      <c r="D417" s="145"/>
      <c r="E417" s="145"/>
      <c r="F417" s="145"/>
      <c r="G417" s="145"/>
      <c r="H417" s="145"/>
      <c r="I417" s="145"/>
      <c r="J417" s="145"/>
      <c r="K417" s="145"/>
      <c r="L417" s="146"/>
      <c r="M417" s="82"/>
      <c r="N417" s="82"/>
      <c r="O417" s="82"/>
      <c r="P417" s="82"/>
      <c r="Q417" s="82"/>
      <c r="R417" s="82"/>
      <c r="S417" s="82"/>
      <c r="T417" s="82"/>
      <c r="U417" s="82"/>
      <c r="V417" s="82"/>
      <c r="W417" s="82"/>
      <c r="X417" s="82"/>
      <c r="Y417" s="82"/>
      <c r="Z417" s="93"/>
    </row>
    <row r="418" spans="1:26" ht="15.5" x14ac:dyDescent="0.35">
      <c r="A418" s="82"/>
      <c r="B418" s="147"/>
      <c r="C418" s="148"/>
      <c r="D418" s="148"/>
      <c r="E418" s="148"/>
      <c r="F418" s="148"/>
      <c r="G418" s="148"/>
      <c r="H418" s="148"/>
      <c r="I418" s="148"/>
      <c r="J418" s="148"/>
      <c r="K418" s="148"/>
      <c r="L418" s="149"/>
      <c r="M418" s="82"/>
      <c r="N418" s="82"/>
      <c r="O418" s="82"/>
      <c r="P418" s="82"/>
      <c r="Q418" s="82"/>
      <c r="R418" s="82"/>
      <c r="S418" s="82"/>
      <c r="T418" s="82"/>
      <c r="U418" s="82"/>
      <c r="V418" s="82"/>
      <c r="W418" s="82"/>
      <c r="X418" s="82"/>
      <c r="Y418" s="82"/>
      <c r="Z418" s="93"/>
    </row>
    <row r="419" spans="1:26" ht="15.5" x14ac:dyDescent="0.35">
      <c r="A419" s="82"/>
      <c r="B419" s="147"/>
      <c r="C419" s="148"/>
      <c r="D419" s="148"/>
      <c r="E419" s="148"/>
      <c r="F419" s="148"/>
      <c r="G419" s="148"/>
      <c r="H419" s="148"/>
      <c r="I419" s="148"/>
      <c r="J419" s="148"/>
      <c r="K419" s="148"/>
      <c r="L419" s="149"/>
      <c r="M419" s="82"/>
      <c r="N419" s="82"/>
      <c r="O419" s="82"/>
      <c r="P419" s="82"/>
      <c r="Q419" s="82"/>
      <c r="R419" s="82"/>
      <c r="S419" s="82"/>
      <c r="T419" s="82"/>
      <c r="U419" s="82"/>
      <c r="V419" s="82"/>
      <c r="W419" s="82"/>
      <c r="X419" s="82"/>
      <c r="Y419" s="82"/>
      <c r="Z419" s="93"/>
    </row>
    <row r="420" spans="1:26" ht="15.5" x14ac:dyDescent="0.35">
      <c r="A420" s="82"/>
      <c r="B420" s="147"/>
      <c r="C420" s="148"/>
      <c r="D420" s="148"/>
      <c r="E420" s="148"/>
      <c r="F420" s="148"/>
      <c r="G420" s="148"/>
      <c r="H420" s="148"/>
      <c r="I420" s="148"/>
      <c r="J420" s="148"/>
      <c r="K420" s="148"/>
      <c r="L420" s="149"/>
      <c r="M420" s="82"/>
      <c r="N420" s="82"/>
      <c r="O420" s="82"/>
      <c r="P420" s="82"/>
      <c r="Q420" s="82"/>
      <c r="R420" s="82"/>
      <c r="S420" s="82"/>
      <c r="T420" s="82"/>
      <c r="U420" s="82"/>
      <c r="V420" s="82"/>
      <c r="W420" s="82"/>
      <c r="X420" s="82"/>
      <c r="Y420" s="82"/>
      <c r="Z420" s="93"/>
    </row>
    <row r="421" spans="1:26" ht="15.5" x14ac:dyDescent="0.35">
      <c r="A421" s="82"/>
      <c r="B421" s="147"/>
      <c r="C421" s="148"/>
      <c r="D421" s="148"/>
      <c r="E421" s="148"/>
      <c r="F421" s="148"/>
      <c r="G421" s="148"/>
      <c r="H421" s="148"/>
      <c r="I421" s="148"/>
      <c r="J421" s="148"/>
      <c r="K421" s="148"/>
      <c r="L421" s="149"/>
      <c r="M421" s="82"/>
      <c r="N421" s="82"/>
      <c r="O421" s="82"/>
      <c r="P421" s="82"/>
      <c r="Q421" s="82"/>
      <c r="R421" s="82"/>
      <c r="S421" s="82"/>
      <c r="T421" s="82"/>
      <c r="U421" s="82"/>
      <c r="V421" s="82"/>
      <c r="W421" s="82"/>
      <c r="X421" s="82"/>
      <c r="Y421" s="82"/>
      <c r="Z421" s="93"/>
    </row>
    <row r="422" spans="1:26" ht="15.5" x14ac:dyDescent="0.35">
      <c r="A422" s="82"/>
      <c r="B422" s="150"/>
      <c r="C422" s="151"/>
      <c r="D422" s="151"/>
      <c r="E422" s="151"/>
      <c r="F422" s="151"/>
      <c r="G422" s="151"/>
      <c r="H422" s="151"/>
      <c r="I422" s="151"/>
      <c r="J422" s="151"/>
      <c r="K422" s="151"/>
      <c r="L422" s="152"/>
      <c r="M422" s="82"/>
      <c r="N422" s="82"/>
      <c r="O422" s="82"/>
      <c r="P422" s="82"/>
      <c r="Q422" s="82"/>
      <c r="R422" s="82"/>
      <c r="S422" s="82"/>
      <c r="T422" s="82"/>
      <c r="U422" s="82"/>
      <c r="V422" s="82"/>
      <c r="W422" s="82"/>
      <c r="X422" s="82"/>
      <c r="Y422" s="82"/>
      <c r="Z422" s="93"/>
    </row>
    <row r="423" spans="1:26" ht="15.5" x14ac:dyDescent="0.35">
      <c r="A423" s="82"/>
      <c r="B423" s="90"/>
      <c r="C423" s="90"/>
      <c r="D423" s="90"/>
      <c r="E423" s="90"/>
      <c r="F423" s="90"/>
      <c r="G423" s="90"/>
      <c r="H423" s="90"/>
      <c r="I423" s="90"/>
      <c r="J423" s="90"/>
      <c r="K423" s="90"/>
      <c r="L423" s="90"/>
      <c r="M423" s="82"/>
      <c r="N423" s="82"/>
      <c r="O423" s="82"/>
      <c r="P423" s="82"/>
      <c r="Q423" s="82"/>
      <c r="R423" s="82"/>
      <c r="S423" s="82"/>
      <c r="T423" s="82"/>
      <c r="U423" s="82"/>
      <c r="V423" s="82"/>
      <c r="W423" s="82"/>
      <c r="X423" s="82"/>
      <c r="Y423" s="82"/>
      <c r="Z423" s="93"/>
    </row>
    <row r="424" spans="1:26" ht="15.5" x14ac:dyDescent="0.35">
      <c r="A424" s="82"/>
      <c r="B424" s="90"/>
      <c r="C424" s="90"/>
      <c r="D424" s="90"/>
      <c r="E424" s="90"/>
      <c r="F424" s="90"/>
      <c r="G424" s="90"/>
      <c r="H424" s="90"/>
      <c r="I424" s="90"/>
      <c r="J424" s="90"/>
      <c r="K424" s="90"/>
      <c r="L424" s="90"/>
      <c r="M424" s="82"/>
      <c r="N424" s="82"/>
      <c r="O424" s="82"/>
      <c r="P424" s="82"/>
      <c r="Q424" s="82"/>
      <c r="R424" s="82"/>
      <c r="S424" s="82"/>
      <c r="T424" s="82"/>
      <c r="U424" s="82"/>
      <c r="V424" s="82"/>
      <c r="W424" s="82"/>
      <c r="X424" s="82"/>
      <c r="Y424" s="82"/>
      <c r="Z424" s="93"/>
    </row>
    <row r="425" spans="1:26" ht="15.5" x14ac:dyDescent="0.35">
      <c r="A425" s="82"/>
      <c r="B425" s="83" t="s">
        <v>193</v>
      </c>
      <c r="C425" s="82"/>
      <c r="D425" s="82"/>
      <c r="E425" s="82"/>
      <c r="F425" s="82"/>
      <c r="G425" s="82"/>
      <c r="H425" s="82"/>
      <c r="I425" s="82"/>
      <c r="J425" s="82"/>
      <c r="K425" s="82"/>
      <c r="L425" s="82"/>
      <c r="M425" s="82"/>
      <c r="N425" s="82"/>
      <c r="O425" s="82"/>
      <c r="P425" s="82"/>
      <c r="Q425" s="82"/>
      <c r="R425" s="82"/>
      <c r="S425" s="82"/>
      <c r="T425" s="82"/>
      <c r="U425" s="82"/>
      <c r="V425" s="82"/>
      <c r="W425" s="82"/>
      <c r="X425" s="82"/>
      <c r="Y425" s="82"/>
      <c r="Z425" s="93"/>
    </row>
    <row r="426" spans="1:26" ht="15.5" x14ac:dyDescent="0.35">
      <c r="A426" s="82"/>
      <c r="B426" s="143" t="s">
        <v>194</v>
      </c>
      <c r="C426" s="143"/>
      <c r="D426" s="143"/>
      <c r="E426" s="143"/>
      <c r="F426" s="143"/>
      <c r="G426" s="143"/>
      <c r="H426" s="143"/>
      <c r="I426" s="143"/>
      <c r="J426" s="143"/>
      <c r="K426" s="143"/>
      <c r="L426" s="143"/>
      <c r="M426" s="82"/>
      <c r="N426" s="82"/>
      <c r="O426" s="82"/>
      <c r="P426" s="82"/>
      <c r="Q426" s="82"/>
      <c r="R426" s="82"/>
      <c r="S426" s="82"/>
      <c r="T426" s="82"/>
      <c r="U426" s="82"/>
      <c r="V426" s="82"/>
      <c r="W426" s="82"/>
      <c r="X426" s="82"/>
      <c r="Y426" s="82"/>
      <c r="Z426" s="93"/>
    </row>
    <row r="427" spans="1:26" ht="15.5" x14ac:dyDescent="0.35">
      <c r="A427" s="82"/>
      <c r="B427" s="144"/>
      <c r="C427" s="145"/>
      <c r="D427" s="145"/>
      <c r="E427" s="145"/>
      <c r="F427" s="145"/>
      <c r="G427" s="145"/>
      <c r="H427" s="145"/>
      <c r="I427" s="145"/>
      <c r="J427" s="145"/>
      <c r="K427" s="145"/>
      <c r="L427" s="146"/>
      <c r="M427" s="82"/>
      <c r="N427" s="82"/>
      <c r="O427" s="82"/>
      <c r="P427" s="82"/>
      <c r="Q427" s="82"/>
      <c r="R427" s="82"/>
      <c r="S427" s="82"/>
      <c r="T427" s="82"/>
      <c r="U427" s="82"/>
      <c r="V427" s="82"/>
      <c r="W427" s="82"/>
      <c r="X427" s="82"/>
      <c r="Y427" s="82"/>
      <c r="Z427" s="93"/>
    </row>
    <row r="428" spans="1:26" ht="15.5" x14ac:dyDescent="0.35">
      <c r="A428" s="82"/>
      <c r="B428" s="147"/>
      <c r="C428" s="148"/>
      <c r="D428" s="148"/>
      <c r="E428" s="148"/>
      <c r="F428" s="148"/>
      <c r="G428" s="148"/>
      <c r="H428" s="148"/>
      <c r="I428" s="148"/>
      <c r="J428" s="148"/>
      <c r="K428" s="148"/>
      <c r="L428" s="149"/>
      <c r="M428" s="82"/>
      <c r="N428" s="82"/>
      <c r="O428" s="82"/>
      <c r="P428" s="82"/>
      <c r="Q428" s="82"/>
      <c r="R428" s="82"/>
      <c r="S428" s="82"/>
      <c r="T428" s="82"/>
      <c r="U428" s="82"/>
      <c r="V428" s="82"/>
      <c r="W428" s="82"/>
      <c r="X428" s="82"/>
      <c r="Y428" s="82"/>
      <c r="Z428" s="93"/>
    </row>
    <row r="429" spans="1:26" ht="15.5" x14ac:dyDescent="0.35">
      <c r="A429" s="82"/>
      <c r="B429" s="147"/>
      <c r="C429" s="148"/>
      <c r="D429" s="148"/>
      <c r="E429" s="148"/>
      <c r="F429" s="148"/>
      <c r="G429" s="148"/>
      <c r="H429" s="148"/>
      <c r="I429" s="148"/>
      <c r="J429" s="148"/>
      <c r="K429" s="148"/>
      <c r="L429" s="149"/>
      <c r="M429" s="82"/>
      <c r="N429" s="82"/>
      <c r="O429" s="82"/>
      <c r="P429" s="82"/>
      <c r="Q429" s="82"/>
      <c r="R429" s="82"/>
      <c r="S429" s="82"/>
      <c r="T429" s="82"/>
      <c r="U429" s="82"/>
      <c r="V429" s="82"/>
      <c r="W429" s="82"/>
      <c r="X429" s="82"/>
      <c r="Y429" s="82"/>
      <c r="Z429" s="93"/>
    </row>
    <row r="430" spans="1:26" ht="15.5" x14ac:dyDescent="0.35">
      <c r="A430" s="82"/>
      <c r="B430" s="147"/>
      <c r="C430" s="148"/>
      <c r="D430" s="148"/>
      <c r="E430" s="148"/>
      <c r="F430" s="148"/>
      <c r="G430" s="148"/>
      <c r="H430" s="148"/>
      <c r="I430" s="148"/>
      <c r="J430" s="148"/>
      <c r="K430" s="148"/>
      <c r="L430" s="149"/>
      <c r="M430" s="82"/>
      <c r="N430" s="82"/>
      <c r="O430" s="82"/>
      <c r="P430" s="82"/>
      <c r="Q430" s="82"/>
      <c r="R430" s="82"/>
      <c r="S430" s="82"/>
      <c r="T430" s="82"/>
      <c r="U430" s="82"/>
      <c r="V430" s="82"/>
      <c r="W430" s="82"/>
      <c r="X430" s="82"/>
      <c r="Y430" s="82"/>
      <c r="Z430" s="93"/>
    </row>
    <row r="431" spans="1:26" ht="15.5" x14ac:dyDescent="0.35">
      <c r="A431" s="82"/>
      <c r="B431" s="147"/>
      <c r="C431" s="148"/>
      <c r="D431" s="148"/>
      <c r="E431" s="148"/>
      <c r="F431" s="148"/>
      <c r="G431" s="148"/>
      <c r="H431" s="148"/>
      <c r="I431" s="148"/>
      <c r="J431" s="148"/>
      <c r="K431" s="148"/>
      <c r="L431" s="149"/>
      <c r="M431" s="82"/>
      <c r="N431" s="82"/>
      <c r="O431" s="82"/>
      <c r="P431" s="82"/>
      <c r="Q431" s="82"/>
      <c r="R431" s="82"/>
      <c r="S431" s="82"/>
      <c r="T431" s="82"/>
      <c r="U431" s="82"/>
      <c r="V431" s="82"/>
      <c r="W431" s="82"/>
      <c r="X431" s="82"/>
      <c r="Y431" s="82"/>
      <c r="Z431" s="93"/>
    </row>
    <row r="432" spans="1:26" ht="15.5" x14ac:dyDescent="0.35">
      <c r="A432" s="82"/>
      <c r="B432" s="150"/>
      <c r="C432" s="151"/>
      <c r="D432" s="151"/>
      <c r="E432" s="151"/>
      <c r="F432" s="151"/>
      <c r="G432" s="151"/>
      <c r="H432" s="151"/>
      <c r="I432" s="151"/>
      <c r="J432" s="151"/>
      <c r="K432" s="151"/>
      <c r="L432" s="152"/>
      <c r="M432" s="82"/>
      <c r="N432" s="82"/>
      <c r="O432" s="82"/>
      <c r="P432" s="82"/>
      <c r="Q432" s="82"/>
      <c r="R432" s="82"/>
      <c r="S432" s="82"/>
      <c r="T432" s="82"/>
      <c r="U432" s="82"/>
      <c r="V432" s="82"/>
      <c r="W432" s="82"/>
      <c r="X432" s="82"/>
      <c r="Y432" s="82"/>
      <c r="Z432" s="93"/>
    </row>
    <row r="433" spans="26:26" x14ac:dyDescent="0.35">
      <c r="Z433" s="94"/>
    </row>
    <row r="434" spans="26:26" x14ac:dyDescent="0.35">
      <c r="Z434" s="94"/>
    </row>
    <row r="435" spans="26:26" x14ac:dyDescent="0.35">
      <c r="Z435" s="94"/>
    </row>
    <row r="436" spans="26:26" x14ac:dyDescent="0.35">
      <c r="Z436" s="94"/>
    </row>
    <row r="437" spans="26:26" x14ac:dyDescent="0.35">
      <c r="Z437" s="94"/>
    </row>
    <row r="438" spans="26:26" x14ac:dyDescent="0.35">
      <c r="Z438" s="94"/>
    </row>
    <row r="439" spans="26:26" x14ac:dyDescent="0.35">
      <c r="Z439" s="94"/>
    </row>
    <row r="440" spans="26:26" x14ac:dyDescent="0.35">
      <c r="Z440" s="94"/>
    </row>
    <row r="441" spans="26:26" x14ac:dyDescent="0.35">
      <c r="Z441" s="94"/>
    </row>
    <row r="442" spans="26:26" x14ac:dyDescent="0.35">
      <c r="Z442" s="94"/>
    </row>
    <row r="443" spans="26:26" x14ac:dyDescent="0.35">
      <c r="Z443" s="94"/>
    </row>
    <row r="444" spans="26:26" x14ac:dyDescent="0.35">
      <c r="Z444" s="94"/>
    </row>
    <row r="445" spans="26:26" x14ac:dyDescent="0.35">
      <c r="Z445" s="94"/>
    </row>
    <row r="446" spans="26:26" x14ac:dyDescent="0.35">
      <c r="Z446" s="94"/>
    </row>
    <row r="447" spans="26:26" x14ac:dyDescent="0.35">
      <c r="Z447" s="94"/>
    </row>
    <row r="448" spans="26:26" x14ac:dyDescent="0.35">
      <c r="Z448" s="94"/>
    </row>
    <row r="449" spans="26:26" x14ac:dyDescent="0.35">
      <c r="Z449" s="94"/>
    </row>
    <row r="450" spans="26:26" x14ac:dyDescent="0.35">
      <c r="Z450" s="94"/>
    </row>
    <row r="451" spans="26:26" x14ac:dyDescent="0.35">
      <c r="Z451" s="94"/>
    </row>
    <row r="452" spans="26:26" x14ac:dyDescent="0.35">
      <c r="Z452" s="94"/>
    </row>
    <row r="453" spans="26:26" x14ac:dyDescent="0.35">
      <c r="Z453" s="94"/>
    </row>
    <row r="454" spans="26:26" x14ac:dyDescent="0.35">
      <c r="Z454" s="94"/>
    </row>
    <row r="455" spans="26:26" x14ac:dyDescent="0.35">
      <c r="Z455" s="94"/>
    </row>
    <row r="456" spans="26:26" x14ac:dyDescent="0.35">
      <c r="Z456" s="94"/>
    </row>
    <row r="457" spans="26:26" x14ac:dyDescent="0.35">
      <c r="Z457" s="94"/>
    </row>
    <row r="458" spans="26:26" x14ac:dyDescent="0.35">
      <c r="Z458" s="94"/>
    </row>
    <row r="459" spans="26:26" x14ac:dyDescent="0.35">
      <c r="Z459" s="94"/>
    </row>
    <row r="460" spans="26:26" x14ac:dyDescent="0.35">
      <c r="Z460" s="94"/>
    </row>
    <row r="461" spans="26:26" x14ac:dyDescent="0.35">
      <c r="Z461" s="94"/>
    </row>
    <row r="462" spans="26:26" x14ac:dyDescent="0.35">
      <c r="Z462" s="94"/>
    </row>
    <row r="463" spans="26:26" x14ac:dyDescent="0.35">
      <c r="Z463" s="94"/>
    </row>
    <row r="464" spans="26:26" x14ac:dyDescent="0.35">
      <c r="Z464" s="94"/>
    </row>
    <row r="465" spans="26:26" x14ac:dyDescent="0.35">
      <c r="Z465" s="94"/>
    </row>
    <row r="466" spans="26:26" x14ac:dyDescent="0.35">
      <c r="Z466" s="94"/>
    </row>
    <row r="467" spans="26:26" x14ac:dyDescent="0.35">
      <c r="Z467" s="94"/>
    </row>
    <row r="468" spans="26:26" x14ac:dyDescent="0.35">
      <c r="Z468" s="94"/>
    </row>
    <row r="469" spans="26:26" x14ac:dyDescent="0.35">
      <c r="Z469" s="94"/>
    </row>
    <row r="470" spans="26:26" x14ac:dyDescent="0.35">
      <c r="Z470" s="94"/>
    </row>
    <row r="471" spans="26:26" x14ac:dyDescent="0.35">
      <c r="Z471" s="94"/>
    </row>
    <row r="472" spans="26:26" x14ac:dyDescent="0.35">
      <c r="Z472" s="94"/>
    </row>
    <row r="473" spans="26:26" x14ac:dyDescent="0.35">
      <c r="Z473" s="94"/>
    </row>
    <row r="474" spans="26:26" x14ac:dyDescent="0.35">
      <c r="Z474" s="94"/>
    </row>
    <row r="475" spans="26:26" x14ac:dyDescent="0.35">
      <c r="Z475" s="94"/>
    </row>
    <row r="476" spans="26:26" x14ac:dyDescent="0.35">
      <c r="Z476" s="94"/>
    </row>
    <row r="477" spans="26:26" x14ac:dyDescent="0.35">
      <c r="Z477" s="94"/>
    </row>
    <row r="478" spans="26:26" x14ac:dyDescent="0.35">
      <c r="Z478" s="94"/>
    </row>
    <row r="479" spans="26:26" x14ac:dyDescent="0.35">
      <c r="Z479" s="94"/>
    </row>
  </sheetData>
  <sheetProtection sheet="1" selectLockedCells="1"/>
  <mergeCells count="90">
    <mergeCell ref="B57:L58"/>
    <mergeCell ref="B64:L67"/>
    <mergeCell ref="B78:L79"/>
    <mergeCell ref="B357:L357"/>
    <mergeCell ref="D107:L107"/>
    <mergeCell ref="D108:L108"/>
    <mergeCell ref="D125:L125"/>
    <mergeCell ref="B85:L88"/>
    <mergeCell ref="D134:L134"/>
    <mergeCell ref="B116:L117"/>
    <mergeCell ref="B122:L123"/>
    <mergeCell ref="D126:L126"/>
    <mergeCell ref="D127:L127"/>
    <mergeCell ref="D128:L128"/>
    <mergeCell ref="D132:L132"/>
    <mergeCell ref="D129:L129"/>
    <mergeCell ref="B21:F21"/>
    <mergeCell ref="B8:F8"/>
    <mergeCell ref="H8:L8"/>
    <mergeCell ref="B11:F11"/>
    <mergeCell ref="H11:L11"/>
    <mergeCell ref="B18:F18"/>
    <mergeCell ref="B24:F24"/>
    <mergeCell ref="B28:L29"/>
    <mergeCell ref="B44:L44"/>
    <mergeCell ref="B49:L50"/>
    <mergeCell ref="B52:L53"/>
    <mergeCell ref="B32:L32"/>
    <mergeCell ref="B35:L35"/>
    <mergeCell ref="B38:L38"/>
    <mergeCell ref="D130:L130"/>
    <mergeCell ref="D131:L131"/>
    <mergeCell ref="D133:L133"/>
    <mergeCell ref="D175:L175"/>
    <mergeCell ref="D135:L141"/>
    <mergeCell ref="B145:L146"/>
    <mergeCell ref="D148:L148"/>
    <mergeCell ref="D149:L149"/>
    <mergeCell ref="D150:L150"/>
    <mergeCell ref="D151:L151"/>
    <mergeCell ref="D152:L152"/>
    <mergeCell ref="D153:L153"/>
    <mergeCell ref="D154:L154"/>
    <mergeCell ref="D155:L161"/>
    <mergeCell ref="B172:L173"/>
    <mergeCell ref="D163:L163"/>
    <mergeCell ref="D164:L168"/>
    <mergeCell ref="B226:L227"/>
    <mergeCell ref="D176:L176"/>
    <mergeCell ref="D177:L177"/>
    <mergeCell ref="D178:L178"/>
    <mergeCell ref="D179:L179"/>
    <mergeCell ref="D180:L180"/>
    <mergeCell ref="D181:L181"/>
    <mergeCell ref="D182:L182"/>
    <mergeCell ref="D183:L189"/>
    <mergeCell ref="B200:L200"/>
    <mergeCell ref="B207:L210"/>
    <mergeCell ref="D191:L191"/>
    <mergeCell ref="D192:L196"/>
    <mergeCell ref="B212:L213"/>
    <mergeCell ref="D218:L222"/>
    <mergeCell ref="B314:L317"/>
    <mergeCell ref="B234:L237"/>
    <mergeCell ref="B241:L242"/>
    <mergeCell ref="B249:L252"/>
    <mergeCell ref="B256:L256"/>
    <mergeCell ref="B268:L269"/>
    <mergeCell ref="B283:L284"/>
    <mergeCell ref="B291:L294"/>
    <mergeCell ref="B299:L304"/>
    <mergeCell ref="B308:L308"/>
    <mergeCell ref="D274:L274"/>
    <mergeCell ref="D275:L279"/>
    <mergeCell ref="B350:L353"/>
    <mergeCell ref="B426:L426"/>
    <mergeCell ref="B427:L432"/>
    <mergeCell ref="B321:L321"/>
    <mergeCell ref="B330:L331"/>
    <mergeCell ref="B337:L340"/>
    <mergeCell ref="B344:L344"/>
    <mergeCell ref="B363:L366"/>
    <mergeCell ref="B372:L379"/>
    <mergeCell ref="B370:L371"/>
    <mergeCell ref="B383:L383"/>
    <mergeCell ref="B389:L392"/>
    <mergeCell ref="B396:L396"/>
    <mergeCell ref="D407:L411"/>
    <mergeCell ref="B415:L416"/>
    <mergeCell ref="B417:L422"/>
  </mergeCells>
  <conditionalFormatting sqref="B207:L210">
    <cfRule type="expression" dxfId="66" priority="6">
      <formula>B206&lt;&gt;""</formula>
    </cfRule>
  </conditionalFormatting>
  <conditionalFormatting sqref="B234:L237">
    <cfRule type="expression" dxfId="65" priority="5">
      <formula>B233&lt;&gt;""</formula>
    </cfRule>
  </conditionalFormatting>
  <conditionalFormatting sqref="B249:L252">
    <cfRule type="expression" dxfId="64" priority="4">
      <formula>B248&lt;&gt;""</formula>
    </cfRule>
  </conditionalFormatting>
  <conditionalFormatting sqref="B291:L294">
    <cfRule type="expression" dxfId="63" priority="3">
      <formula>B290&lt;&gt;""</formula>
    </cfRule>
  </conditionalFormatting>
  <conditionalFormatting sqref="B314:L317 B389:L394">
    <cfRule type="expression" dxfId="62" priority="81">
      <formula>Z310=TRUE</formula>
    </cfRule>
  </conditionalFormatting>
  <conditionalFormatting sqref="B337:L340">
    <cfRule type="expression" dxfId="61" priority="2">
      <formula>Z333=TRUE</formula>
    </cfRule>
  </conditionalFormatting>
  <conditionalFormatting sqref="B350:L353">
    <cfRule type="expression" dxfId="60" priority="80">
      <formula>Z346=TRUE</formula>
    </cfRule>
  </conditionalFormatting>
  <conditionalFormatting sqref="B363:L366">
    <cfRule type="expression" dxfId="59" priority="75">
      <formula>Z359=TRUE</formula>
    </cfRule>
  </conditionalFormatting>
  <conditionalFormatting sqref="B400:L400">
    <cfRule type="expression" dxfId="58" priority="224">
      <formula>Z390=TRUE</formula>
    </cfRule>
  </conditionalFormatting>
  <conditionalFormatting sqref="B412:L412">
    <cfRule type="expression" dxfId="57" priority="210">
      <formula>Z390=TRUE</formula>
    </cfRule>
  </conditionalFormatting>
  <conditionalFormatting sqref="B413:L413">
    <cfRule type="expression" dxfId="56" priority="208">
      <formula>Z390=TRUE</formula>
    </cfRule>
  </conditionalFormatting>
  <conditionalFormatting sqref="B423:L423">
    <cfRule type="expression" dxfId="55" priority="204">
      <formula>Z390=TRUE</formula>
    </cfRule>
  </conditionalFormatting>
  <conditionalFormatting sqref="B424:L424">
    <cfRule type="expression" dxfId="54" priority="200">
      <formula>Z389=TRUE</formula>
    </cfRule>
  </conditionalFormatting>
  <conditionalFormatting sqref="D60:D61">
    <cfRule type="expression" dxfId="53" priority="51">
      <formula>AND($Z60=FALSE,$AA60&gt;0)</formula>
    </cfRule>
    <cfRule type="expression" dxfId="52" priority="52">
      <formula>$Z60=TRUE</formula>
    </cfRule>
  </conditionalFormatting>
  <conditionalFormatting sqref="D73:D74">
    <cfRule type="expression" dxfId="51" priority="49">
      <formula>AND($Z73=FALSE,$AA73&gt;0)</formula>
    </cfRule>
    <cfRule type="expression" dxfId="50" priority="50">
      <formula>$Z73=TRUE</formula>
    </cfRule>
  </conditionalFormatting>
  <conditionalFormatting sqref="D81:D82">
    <cfRule type="expression" dxfId="49" priority="47">
      <formula>AND($Z81=FALSE,$AA81&gt;0)</formula>
    </cfRule>
    <cfRule type="expression" dxfId="48" priority="48">
      <formula>$Z81=TRUE</formula>
    </cfRule>
  </conditionalFormatting>
  <conditionalFormatting sqref="D94:D97">
    <cfRule type="expression" dxfId="47" priority="45">
      <formula>AND($Z94=FALSE,$AA94&gt;0)</formula>
    </cfRule>
    <cfRule type="expression" dxfId="46" priority="46">
      <formula>$Z94=TRUE</formula>
    </cfRule>
  </conditionalFormatting>
  <conditionalFormatting sqref="D101:D102">
    <cfRule type="expression" dxfId="45" priority="43">
      <formula>AND($Z101=FALSE,$AA101&gt;0)</formula>
    </cfRule>
    <cfRule type="expression" dxfId="44" priority="44">
      <formula>$Z101=TRUE</formula>
    </cfRule>
  </conditionalFormatting>
  <conditionalFormatting sqref="D119:D120">
    <cfRule type="expression" dxfId="43" priority="39">
      <formula>AND($Z119=FALSE,$AA119&gt;0)</formula>
    </cfRule>
    <cfRule type="expression" dxfId="42" priority="40">
      <formula>$Z119=TRUE</formula>
    </cfRule>
  </conditionalFormatting>
  <conditionalFormatting sqref="D202:D204">
    <cfRule type="expression" dxfId="41" priority="37">
      <formula>AND($Z202=FALSE,$AA202&gt;0)</formula>
    </cfRule>
    <cfRule type="expression" dxfId="40" priority="38">
      <formula>$Z202=TRUE</formula>
    </cfRule>
  </conditionalFormatting>
  <conditionalFormatting sqref="D229:D231">
    <cfRule type="expression" dxfId="39" priority="35">
      <formula>AND($Z229=FALSE,$AA229&gt;0)</formula>
    </cfRule>
    <cfRule type="expression" dxfId="38" priority="36">
      <formula>$Z229=TRUE</formula>
    </cfRule>
  </conditionalFormatting>
  <conditionalFormatting sqref="D244:D246">
    <cfRule type="expression" dxfId="37" priority="33">
      <formula>AND($Z244=FALSE,$AA244&gt;0)</formula>
    </cfRule>
    <cfRule type="expression" dxfId="36" priority="34">
      <formula>$Z244=TRUE</formula>
    </cfRule>
  </conditionalFormatting>
  <conditionalFormatting sqref="D258:D260">
    <cfRule type="expression" dxfId="35" priority="31">
      <formula>AND($Z258=FALSE,$AA258&gt;0)</formula>
    </cfRule>
    <cfRule type="expression" dxfId="34" priority="32">
      <formula>$Z258=TRUE</formula>
    </cfRule>
  </conditionalFormatting>
  <conditionalFormatting sqref="D271:D273">
    <cfRule type="expression" dxfId="33" priority="27">
      <formula>AND($Z271=FALSE,$AA271&gt;0)</formula>
    </cfRule>
    <cfRule type="expression" dxfId="32" priority="28">
      <formula>$Z271=TRUE</formula>
    </cfRule>
  </conditionalFormatting>
  <conditionalFormatting sqref="D286:D288">
    <cfRule type="expression" dxfId="31" priority="25">
      <formula>AND($Z286=FALSE,$AA286&gt;0)</formula>
    </cfRule>
    <cfRule type="expression" dxfId="30" priority="26">
      <formula>$Z286=TRUE</formula>
    </cfRule>
  </conditionalFormatting>
  <conditionalFormatting sqref="D310:D311">
    <cfRule type="expression" dxfId="29" priority="23">
      <formula>AND($Z310=FALSE,$AA310&gt;0)</formula>
    </cfRule>
    <cfRule type="expression" dxfId="28" priority="24">
      <formula>$Z310=TRUE</formula>
    </cfRule>
  </conditionalFormatting>
  <conditionalFormatting sqref="D323:D326">
    <cfRule type="expression" dxfId="27" priority="21">
      <formula>AND($Z323=FALSE,$AA323&gt;0)</formula>
    </cfRule>
    <cfRule type="expression" dxfId="26" priority="22">
      <formula>$Z323=TRUE</formula>
    </cfRule>
  </conditionalFormatting>
  <conditionalFormatting sqref="D333:D334">
    <cfRule type="expression" dxfId="25" priority="19">
      <formula>AND($Z333=FALSE,$AA333&gt;0)</formula>
    </cfRule>
    <cfRule type="expression" dxfId="24" priority="20">
      <formula>$Z333=TRUE</formula>
    </cfRule>
  </conditionalFormatting>
  <conditionalFormatting sqref="D346:D347">
    <cfRule type="expression" dxfId="23" priority="17">
      <formula>AND($Z346=FALSE,$AA346&gt;0)</formula>
    </cfRule>
    <cfRule type="expression" dxfId="22" priority="18">
      <formula>$Z346=TRUE</formula>
    </cfRule>
  </conditionalFormatting>
  <conditionalFormatting sqref="D359:D360">
    <cfRule type="expression" dxfId="21" priority="15">
      <formula>AND($Z359=FALSE,$AA359&gt;0)</formula>
    </cfRule>
    <cfRule type="expression" dxfId="20" priority="16">
      <formula>$Z359=TRUE</formula>
    </cfRule>
  </conditionalFormatting>
  <conditionalFormatting sqref="D385:D386">
    <cfRule type="expression" dxfId="19" priority="13">
      <formula>AND($Z385=FALSE,$AA385&gt;0)</formula>
    </cfRule>
    <cfRule type="expression" dxfId="18" priority="14">
      <formula>$Z385=TRUE</formula>
    </cfRule>
  </conditionalFormatting>
  <conditionalFormatting sqref="D398:D399">
    <cfRule type="expression" dxfId="17" priority="11">
      <formula>AND($Z398=FALSE,$AA398&gt;0)</formula>
    </cfRule>
    <cfRule type="expression" dxfId="16" priority="12">
      <formula>$Z398=TRUE</formula>
    </cfRule>
  </conditionalFormatting>
  <conditionalFormatting sqref="D402:D406">
    <cfRule type="expression" dxfId="15" priority="7">
      <formula>AND($Z402=FALSE,$AA402&gt;0)</formula>
    </cfRule>
    <cfRule type="expression" dxfId="14" priority="8">
      <formula>$Z402=TRUE</formula>
    </cfRule>
  </conditionalFormatting>
  <conditionalFormatting sqref="D106:L109 D125:L133 D148:L153 D175:L181 D215:D217">
    <cfRule type="expression" dxfId="13" priority="10">
      <formula>$Z106=TRUE</formula>
    </cfRule>
  </conditionalFormatting>
  <conditionalFormatting sqref="D164:L168 D218:L223">
    <cfRule type="expression" dxfId="12" priority="97">
      <formula>D163&lt;&gt;""</formula>
    </cfRule>
  </conditionalFormatting>
  <conditionalFormatting sqref="D192:L196">
    <cfRule type="expression" dxfId="11" priority="96">
      <formula>D191&lt;&gt;""</formula>
    </cfRule>
  </conditionalFormatting>
  <conditionalFormatting sqref="D224:L224">
    <cfRule type="expression" dxfId="10" priority="194">
      <formula>D222&lt;&gt;""</formula>
    </cfRule>
  </conditionalFormatting>
  <conditionalFormatting sqref="D275:L279">
    <cfRule type="expression" dxfId="9" priority="82">
      <formula>D274&lt;&gt;""</formula>
    </cfRule>
  </conditionalFormatting>
  <conditionalFormatting sqref="D407:L411">
    <cfRule type="expression" dxfId="8" priority="60">
      <formula>OR(Z405=TRUE,Z406=TRUE)</formula>
    </cfRule>
  </conditionalFormatting>
  <conditionalFormatting sqref="E263:E264">
    <cfRule type="expression" dxfId="7" priority="29">
      <formula>AND($Z263=FALSE,$AA263&gt;0)</formula>
    </cfRule>
    <cfRule type="expression" dxfId="6" priority="30">
      <formula>$Z263=TRUE</formula>
    </cfRule>
  </conditionalFormatting>
  <conditionalFormatting sqref="F111:F112">
    <cfRule type="expression" dxfId="5" priority="41">
      <formula>AND($Z111=FALSE,$AA111&gt;0)</formula>
    </cfRule>
    <cfRule type="expression" dxfId="4" priority="42">
      <formula>$Z111=TRUE</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2049" r:id="rId4" name="OptionButton1">
          <controlPr defaultSize="0" autoLine="0" linkedCell="Z60" r:id="rId5">
            <anchor moveWithCells="1">
              <from>
                <xdr:col>2</xdr:col>
                <xdr:colOff>190500</xdr:colOff>
                <xdr:row>59</xdr:row>
                <xdr:rowOff>50800</xdr:rowOff>
              </from>
              <to>
                <xdr:col>2</xdr:col>
                <xdr:colOff>336550</xdr:colOff>
                <xdr:row>59</xdr:row>
                <xdr:rowOff>184150</xdr:rowOff>
              </to>
            </anchor>
          </controlPr>
        </control>
      </mc:Choice>
      <mc:Fallback>
        <control shapeId="2049" r:id="rId4" name="OptionButton1"/>
      </mc:Fallback>
    </mc:AlternateContent>
    <mc:AlternateContent xmlns:mc="http://schemas.openxmlformats.org/markup-compatibility/2006">
      <mc:Choice Requires="x14">
        <control shapeId="2050" r:id="rId6" name="OptionButton2">
          <controlPr defaultSize="0" autoLine="0" linkedCell="Z61" r:id="rId7">
            <anchor moveWithCells="1">
              <from>
                <xdr:col>2</xdr:col>
                <xdr:colOff>190500</xdr:colOff>
                <xdr:row>60</xdr:row>
                <xdr:rowOff>50800</xdr:rowOff>
              </from>
              <to>
                <xdr:col>2</xdr:col>
                <xdr:colOff>336550</xdr:colOff>
                <xdr:row>60</xdr:row>
                <xdr:rowOff>184150</xdr:rowOff>
              </to>
            </anchor>
          </controlPr>
        </control>
      </mc:Choice>
      <mc:Fallback>
        <control shapeId="2050" r:id="rId6" name="OptionButton2"/>
      </mc:Fallback>
    </mc:AlternateContent>
    <mc:AlternateContent xmlns:mc="http://schemas.openxmlformats.org/markup-compatibility/2006">
      <mc:Choice Requires="x14">
        <control shapeId="2051" r:id="rId8" name="OptionButton3">
          <controlPr defaultSize="0" autoLine="0" linkedCell="Z73" r:id="rId9">
            <anchor moveWithCells="1">
              <from>
                <xdr:col>2</xdr:col>
                <xdr:colOff>190500</xdr:colOff>
                <xdr:row>72</xdr:row>
                <xdr:rowOff>50800</xdr:rowOff>
              </from>
              <to>
                <xdr:col>2</xdr:col>
                <xdr:colOff>336550</xdr:colOff>
                <xdr:row>72</xdr:row>
                <xdr:rowOff>184150</xdr:rowOff>
              </to>
            </anchor>
          </controlPr>
        </control>
      </mc:Choice>
      <mc:Fallback>
        <control shapeId="2051" r:id="rId8" name="OptionButton3"/>
      </mc:Fallback>
    </mc:AlternateContent>
    <mc:AlternateContent xmlns:mc="http://schemas.openxmlformats.org/markup-compatibility/2006">
      <mc:Choice Requires="x14">
        <control shapeId="2052" r:id="rId10" name="OptionButton4">
          <controlPr defaultSize="0" autoLine="0" linkedCell="Z74" r:id="rId11">
            <anchor moveWithCells="1">
              <from>
                <xdr:col>2</xdr:col>
                <xdr:colOff>190500</xdr:colOff>
                <xdr:row>73</xdr:row>
                <xdr:rowOff>50800</xdr:rowOff>
              </from>
              <to>
                <xdr:col>2</xdr:col>
                <xdr:colOff>336550</xdr:colOff>
                <xdr:row>73</xdr:row>
                <xdr:rowOff>184150</xdr:rowOff>
              </to>
            </anchor>
          </controlPr>
        </control>
      </mc:Choice>
      <mc:Fallback>
        <control shapeId="2052" r:id="rId10" name="OptionButton4"/>
      </mc:Fallback>
    </mc:AlternateContent>
    <mc:AlternateContent xmlns:mc="http://schemas.openxmlformats.org/markup-compatibility/2006">
      <mc:Choice Requires="x14">
        <control shapeId="2053" r:id="rId12" name="OptionButton5">
          <controlPr defaultSize="0" autoLine="0" linkedCell="Z81" r:id="rId13">
            <anchor moveWithCells="1">
              <from>
                <xdr:col>2</xdr:col>
                <xdr:colOff>190500</xdr:colOff>
                <xdr:row>80</xdr:row>
                <xdr:rowOff>50800</xdr:rowOff>
              </from>
              <to>
                <xdr:col>2</xdr:col>
                <xdr:colOff>336550</xdr:colOff>
                <xdr:row>80</xdr:row>
                <xdr:rowOff>184150</xdr:rowOff>
              </to>
            </anchor>
          </controlPr>
        </control>
      </mc:Choice>
      <mc:Fallback>
        <control shapeId="2053" r:id="rId12" name="OptionButton5"/>
      </mc:Fallback>
    </mc:AlternateContent>
    <mc:AlternateContent xmlns:mc="http://schemas.openxmlformats.org/markup-compatibility/2006">
      <mc:Choice Requires="x14">
        <control shapeId="2054" r:id="rId14" name="OptionButton6">
          <controlPr defaultSize="0" autoLine="0" linkedCell="Z82" r:id="rId15">
            <anchor moveWithCells="1">
              <from>
                <xdr:col>2</xdr:col>
                <xdr:colOff>190500</xdr:colOff>
                <xdr:row>81</xdr:row>
                <xdr:rowOff>50800</xdr:rowOff>
              </from>
              <to>
                <xdr:col>2</xdr:col>
                <xdr:colOff>355600</xdr:colOff>
                <xdr:row>81</xdr:row>
                <xdr:rowOff>190500</xdr:rowOff>
              </to>
            </anchor>
          </controlPr>
        </control>
      </mc:Choice>
      <mc:Fallback>
        <control shapeId="2054" r:id="rId14" name="OptionButton6"/>
      </mc:Fallback>
    </mc:AlternateContent>
    <mc:AlternateContent xmlns:mc="http://schemas.openxmlformats.org/markup-compatibility/2006">
      <mc:Choice Requires="x14">
        <control shapeId="2055" r:id="rId16" name="OptionButton7">
          <controlPr defaultSize="0" autoLine="0" linkedCell="Z94" r:id="rId17">
            <anchor moveWithCells="1">
              <from>
                <xdr:col>2</xdr:col>
                <xdr:colOff>190500</xdr:colOff>
                <xdr:row>93</xdr:row>
                <xdr:rowOff>50800</xdr:rowOff>
              </from>
              <to>
                <xdr:col>2</xdr:col>
                <xdr:colOff>336550</xdr:colOff>
                <xdr:row>93</xdr:row>
                <xdr:rowOff>184150</xdr:rowOff>
              </to>
            </anchor>
          </controlPr>
        </control>
      </mc:Choice>
      <mc:Fallback>
        <control shapeId="2055" r:id="rId16" name="OptionButton7"/>
      </mc:Fallback>
    </mc:AlternateContent>
    <mc:AlternateContent xmlns:mc="http://schemas.openxmlformats.org/markup-compatibility/2006">
      <mc:Choice Requires="x14">
        <control shapeId="2056" r:id="rId18" name="OptionButton8">
          <controlPr defaultSize="0" autoLine="0" linkedCell="Z95" r:id="rId19">
            <anchor moveWithCells="1">
              <from>
                <xdr:col>2</xdr:col>
                <xdr:colOff>190500</xdr:colOff>
                <xdr:row>94</xdr:row>
                <xdr:rowOff>50800</xdr:rowOff>
              </from>
              <to>
                <xdr:col>2</xdr:col>
                <xdr:colOff>355600</xdr:colOff>
                <xdr:row>94</xdr:row>
                <xdr:rowOff>190500</xdr:rowOff>
              </to>
            </anchor>
          </controlPr>
        </control>
      </mc:Choice>
      <mc:Fallback>
        <control shapeId="2056" r:id="rId18" name="OptionButton8"/>
      </mc:Fallback>
    </mc:AlternateContent>
    <mc:AlternateContent xmlns:mc="http://schemas.openxmlformats.org/markup-compatibility/2006">
      <mc:Choice Requires="x14">
        <control shapeId="2057" r:id="rId20" name="OptionButton9">
          <controlPr defaultSize="0" autoLine="0" linkedCell="Z96" r:id="rId21">
            <anchor moveWithCells="1">
              <from>
                <xdr:col>2</xdr:col>
                <xdr:colOff>190500</xdr:colOff>
                <xdr:row>95</xdr:row>
                <xdr:rowOff>50800</xdr:rowOff>
              </from>
              <to>
                <xdr:col>2</xdr:col>
                <xdr:colOff>336550</xdr:colOff>
                <xdr:row>95</xdr:row>
                <xdr:rowOff>184150</xdr:rowOff>
              </to>
            </anchor>
          </controlPr>
        </control>
      </mc:Choice>
      <mc:Fallback>
        <control shapeId="2057" r:id="rId20" name="OptionButton9"/>
      </mc:Fallback>
    </mc:AlternateContent>
    <mc:AlternateContent xmlns:mc="http://schemas.openxmlformats.org/markup-compatibility/2006">
      <mc:Choice Requires="x14">
        <control shapeId="2058" r:id="rId22" name="OptionButton10">
          <controlPr defaultSize="0" autoLine="0" linkedCell="Z97" r:id="rId23">
            <anchor moveWithCells="1">
              <from>
                <xdr:col>2</xdr:col>
                <xdr:colOff>190500</xdr:colOff>
                <xdr:row>96</xdr:row>
                <xdr:rowOff>50800</xdr:rowOff>
              </from>
              <to>
                <xdr:col>2</xdr:col>
                <xdr:colOff>336550</xdr:colOff>
                <xdr:row>96</xdr:row>
                <xdr:rowOff>184150</xdr:rowOff>
              </to>
            </anchor>
          </controlPr>
        </control>
      </mc:Choice>
      <mc:Fallback>
        <control shapeId="2058" r:id="rId22" name="OptionButton10"/>
      </mc:Fallback>
    </mc:AlternateContent>
    <mc:AlternateContent xmlns:mc="http://schemas.openxmlformats.org/markup-compatibility/2006">
      <mc:Choice Requires="x14">
        <control shapeId="2059" r:id="rId24" name="OptionButton11">
          <controlPr defaultSize="0" autoLine="0" linkedCell="Z101" r:id="rId25">
            <anchor moveWithCells="1">
              <from>
                <xdr:col>2</xdr:col>
                <xdr:colOff>190500</xdr:colOff>
                <xdr:row>100</xdr:row>
                <xdr:rowOff>50800</xdr:rowOff>
              </from>
              <to>
                <xdr:col>2</xdr:col>
                <xdr:colOff>336550</xdr:colOff>
                <xdr:row>100</xdr:row>
                <xdr:rowOff>184150</xdr:rowOff>
              </to>
            </anchor>
          </controlPr>
        </control>
      </mc:Choice>
      <mc:Fallback>
        <control shapeId="2059" r:id="rId24" name="OptionButton11"/>
      </mc:Fallback>
    </mc:AlternateContent>
    <mc:AlternateContent xmlns:mc="http://schemas.openxmlformats.org/markup-compatibility/2006">
      <mc:Choice Requires="x14">
        <control shapeId="2060" r:id="rId26" name="OptionButton12">
          <controlPr defaultSize="0" autoLine="0" linkedCell="Z102" r:id="rId27">
            <anchor moveWithCells="1">
              <from>
                <xdr:col>2</xdr:col>
                <xdr:colOff>190500</xdr:colOff>
                <xdr:row>101</xdr:row>
                <xdr:rowOff>50800</xdr:rowOff>
              </from>
              <to>
                <xdr:col>2</xdr:col>
                <xdr:colOff>355600</xdr:colOff>
                <xdr:row>101</xdr:row>
                <xdr:rowOff>190500</xdr:rowOff>
              </to>
            </anchor>
          </controlPr>
        </control>
      </mc:Choice>
      <mc:Fallback>
        <control shapeId="2060" r:id="rId26" name="OptionButton12"/>
      </mc:Fallback>
    </mc:AlternateContent>
    <mc:AlternateContent xmlns:mc="http://schemas.openxmlformats.org/markup-compatibility/2006">
      <mc:Choice Requires="x14">
        <control shapeId="2061" r:id="rId28" name="OptionButton13">
          <controlPr defaultSize="0" autoLine="0" linkedCell="Z119" r:id="rId29">
            <anchor moveWithCells="1">
              <from>
                <xdr:col>2</xdr:col>
                <xdr:colOff>190500</xdr:colOff>
                <xdr:row>118</xdr:row>
                <xdr:rowOff>50800</xdr:rowOff>
              </from>
              <to>
                <xdr:col>2</xdr:col>
                <xdr:colOff>336550</xdr:colOff>
                <xdr:row>118</xdr:row>
                <xdr:rowOff>184150</xdr:rowOff>
              </to>
            </anchor>
          </controlPr>
        </control>
      </mc:Choice>
      <mc:Fallback>
        <control shapeId="2061" r:id="rId28" name="OptionButton13"/>
      </mc:Fallback>
    </mc:AlternateContent>
    <mc:AlternateContent xmlns:mc="http://schemas.openxmlformats.org/markup-compatibility/2006">
      <mc:Choice Requires="x14">
        <control shapeId="2062" r:id="rId30" name="OptionButton14">
          <controlPr defaultSize="0" autoLine="0" linkedCell="Z120" r:id="rId31">
            <anchor moveWithCells="1">
              <from>
                <xdr:col>2</xdr:col>
                <xdr:colOff>190500</xdr:colOff>
                <xdr:row>119</xdr:row>
                <xdr:rowOff>50800</xdr:rowOff>
              </from>
              <to>
                <xdr:col>2</xdr:col>
                <xdr:colOff>336550</xdr:colOff>
                <xdr:row>119</xdr:row>
                <xdr:rowOff>184150</xdr:rowOff>
              </to>
            </anchor>
          </controlPr>
        </control>
      </mc:Choice>
      <mc:Fallback>
        <control shapeId="2062" r:id="rId30" name="OptionButton14"/>
      </mc:Fallback>
    </mc:AlternateContent>
    <mc:AlternateContent xmlns:mc="http://schemas.openxmlformats.org/markup-compatibility/2006">
      <mc:Choice Requires="x14">
        <control shapeId="2063" r:id="rId32" name="CheckBox1">
          <controlPr defaultSize="0" autoLine="0" linkedCell="Z126" r:id="rId33">
            <anchor moveWithCells="1">
              <from>
                <xdr:col>2</xdr:col>
                <xdr:colOff>203200</xdr:colOff>
                <xdr:row>125</xdr:row>
                <xdr:rowOff>114300</xdr:rowOff>
              </from>
              <to>
                <xdr:col>2</xdr:col>
                <xdr:colOff>419100</xdr:colOff>
                <xdr:row>125</xdr:row>
                <xdr:rowOff>317500</xdr:rowOff>
              </to>
            </anchor>
          </controlPr>
        </control>
      </mc:Choice>
      <mc:Fallback>
        <control shapeId="2063" r:id="rId32" name="CheckBox1"/>
      </mc:Fallback>
    </mc:AlternateContent>
    <mc:AlternateContent xmlns:mc="http://schemas.openxmlformats.org/markup-compatibility/2006">
      <mc:Choice Requires="x14">
        <control shapeId="2064" r:id="rId34" name="CheckBox2">
          <controlPr defaultSize="0" autoLine="0" linkedCell="Z127" r:id="rId35">
            <anchor moveWithCells="1">
              <from>
                <xdr:col>2</xdr:col>
                <xdr:colOff>203200</xdr:colOff>
                <xdr:row>126</xdr:row>
                <xdr:rowOff>114300</xdr:rowOff>
              </from>
              <to>
                <xdr:col>2</xdr:col>
                <xdr:colOff>400050</xdr:colOff>
                <xdr:row>126</xdr:row>
                <xdr:rowOff>298450</xdr:rowOff>
              </to>
            </anchor>
          </controlPr>
        </control>
      </mc:Choice>
      <mc:Fallback>
        <control shapeId="2064" r:id="rId34" name="CheckBox2"/>
      </mc:Fallback>
    </mc:AlternateContent>
    <mc:AlternateContent xmlns:mc="http://schemas.openxmlformats.org/markup-compatibility/2006">
      <mc:Choice Requires="x14">
        <control shapeId="2065" r:id="rId36" name="CheckBox3">
          <controlPr defaultSize="0" autoLine="0" linkedCell="Z128" r:id="rId37">
            <anchor moveWithCells="1">
              <from>
                <xdr:col>2</xdr:col>
                <xdr:colOff>203200</xdr:colOff>
                <xdr:row>127</xdr:row>
                <xdr:rowOff>114300</xdr:rowOff>
              </from>
              <to>
                <xdr:col>2</xdr:col>
                <xdr:colOff>400050</xdr:colOff>
                <xdr:row>127</xdr:row>
                <xdr:rowOff>298450</xdr:rowOff>
              </to>
            </anchor>
          </controlPr>
        </control>
      </mc:Choice>
      <mc:Fallback>
        <control shapeId="2065" r:id="rId36" name="CheckBox3"/>
      </mc:Fallback>
    </mc:AlternateContent>
    <mc:AlternateContent xmlns:mc="http://schemas.openxmlformats.org/markup-compatibility/2006">
      <mc:Choice Requires="x14">
        <control shapeId="2067" r:id="rId38" name="CheckBox5">
          <controlPr defaultSize="0" autoLine="0" linkedCell="Z129" r:id="rId39">
            <anchor moveWithCells="1">
              <from>
                <xdr:col>2</xdr:col>
                <xdr:colOff>203200</xdr:colOff>
                <xdr:row>128</xdr:row>
                <xdr:rowOff>114300</xdr:rowOff>
              </from>
              <to>
                <xdr:col>2</xdr:col>
                <xdr:colOff>400050</xdr:colOff>
                <xdr:row>128</xdr:row>
                <xdr:rowOff>298450</xdr:rowOff>
              </to>
            </anchor>
          </controlPr>
        </control>
      </mc:Choice>
      <mc:Fallback>
        <control shapeId="2067" r:id="rId38" name="CheckBox5"/>
      </mc:Fallback>
    </mc:AlternateContent>
    <mc:AlternateContent xmlns:mc="http://schemas.openxmlformats.org/markup-compatibility/2006">
      <mc:Choice Requires="x14">
        <control shapeId="2068" r:id="rId40" name="CheckBox6">
          <controlPr defaultSize="0" autoLine="0" linkedCell="Z130" r:id="rId41">
            <anchor moveWithCells="1">
              <from>
                <xdr:col>2</xdr:col>
                <xdr:colOff>203200</xdr:colOff>
                <xdr:row>129</xdr:row>
                <xdr:rowOff>114300</xdr:rowOff>
              </from>
              <to>
                <xdr:col>2</xdr:col>
                <xdr:colOff>400050</xdr:colOff>
                <xdr:row>129</xdr:row>
                <xdr:rowOff>298450</xdr:rowOff>
              </to>
            </anchor>
          </controlPr>
        </control>
      </mc:Choice>
      <mc:Fallback>
        <control shapeId="2068" r:id="rId40" name="CheckBox6"/>
      </mc:Fallback>
    </mc:AlternateContent>
    <mc:AlternateContent xmlns:mc="http://schemas.openxmlformats.org/markup-compatibility/2006">
      <mc:Choice Requires="x14">
        <control shapeId="2069" r:id="rId42" name="CheckBox7">
          <controlPr defaultSize="0" autoLine="0" linkedCell="Z131" r:id="rId43">
            <anchor moveWithCells="1">
              <from>
                <xdr:col>2</xdr:col>
                <xdr:colOff>203200</xdr:colOff>
                <xdr:row>130</xdr:row>
                <xdr:rowOff>114300</xdr:rowOff>
              </from>
              <to>
                <xdr:col>2</xdr:col>
                <xdr:colOff>400050</xdr:colOff>
                <xdr:row>130</xdr:row>
                <xdr:rowOff>298450</xdr:rowOff>
              </to>
            </anchor>
          </controlPr>
        </control>
      </mc:Choice>
      <mc:Fallback>
        <control shapeId="2069" r:id="rId42" name="CheckBox7"/>
      </mc:Fallback>
    </mc:AlternateContent>
    <mc:AlternateContent xmlns:mc="http://schemas.openxmlformats.org/markup-compatibility/2006">
      <mc:Choice Requires="x14">
        <control shapeId="2070" r:id="rId44" name="CheckBox8">
          <controlPr defaultSize="0" autoLine="0" linkedCell="Z132" r:id="rId45">
            <anchor moveWithCells="1">
              <from>
                <xdr:col>2</xdr:col>
                <xdr:colOff>203200</xdr:colOff>
                <xdr:row>131</xdr:row>
                <xdr:rowOff>114300</xdr:rowOff>
              </from>
              <to>
                <xdr:col>2</xdr:col>
                <xdr:colOff>400050</xdr:colOff>
                <xdr:row>131</xdr:row>
                <xdr:rowOff>298450</xdr:rowOff>
              </to>
            </anchor>
          </controlPr>
        </control>
      </mc:Choice>
      <mc:Fallback>
        <control shapeId="2070" r:id="rId44" name="CheckBox8"/>
      </mc:Fallback>
    </mc:AlternateContent>
    <mc:AlternateContent xmlns:mc="http://schemas.openxmlformats.org/markup-compatibility/2006">
      <mc:Choice Requires="x14">
        <control shapeId="2071" r:id="rId46" name="CheckBox9">
          <controlPr defaultSize="0" autoLine="0" linkedCell="Z133" r:id="rId47">
            <anchor moveWithCells="1">
              <from>
                <xdr:col>2</xdr:col>
                <xdr:colOff>203200</xdr:colOff>
                <xdr:row>132</xdr:row>
                <xdr:rowOff>114300</xdr:rowOff>
              </from>
              <to>
                <xdr:col>2</xdr:col>
                <xdr:colOff>419100</xdr:colOff>
                <xdr:row>132</xdr:row>
                <xdr:rowOff>317500</xdr:rowOff>
              </to>
            </anchor>
          </controlPr>
        </control>
      </mc:Choice>
      <mc:Fallback>
        <control shapeId="2071" r:id="rId46" name="CheckBox9"/>
      </mc:Fallback>
    </mc:AlternateContent>
    <mc:AlternateContent xmlns:mc="http://schemas.openxmlformats.org/markup-compatibility/2006">
      <mc:Choice Requires="x14">
        <control shapeId="2072" r:id="rId48" name="CheckBox10">
          <controlPr defaultSize="0" autoLine="0" linkedCell="Z148" r:id="rId49">
            <anchor moveWithCells="1">
              <from>
                <xdr:col>2</xdr:col>
                <xdr:colOff>203200</xdr:colOff>
                <xdr:row>147</xdr:row>
                <xdr:rowOff>19050</xdr:rowOff>
              </from>
              <to>
                <xdr:col>2</xdr:col>
                <xdr:colOff>419100</xdr:colOff>
                <xdr:row>148</xdr:row>
                <xdr:rowOff>19050</xdr:rowOff>
              </to>
            </anchor>
          </controlPr>
        </control>
      </mc:Choice>
      <mc:Fallback>
        <control shapeId="2072" r:id="rId48" name="CheckBox10"/>
      </mc:Fallback>
    </mc:AlternateContent>
    <mc:AlternateContent xmlns:mc="http://schemas.openxmlformats.org/markup-compatibility/2006">
      <mc:Choice Requires="x14">
        <control shapeId="2073" r:id="rId50" name="CheckBox11">
          <controlPr defaultSize="0" autoLine="0" linkedCell="Z149" r:id="rId51">
            <anchor moveWithCells="1">
              <from>
                <xdr:col>2</xdr:col>
                <xdr:colOff>203200</xdr:colOff>
                <xdr:row>148</xdr:row>
                <xdr:rowOff>19050</xdr:rowOff>
              </from>
              <to>
                <xdr:col>2</xdr:col>
                <xdr:colOff>419100</xdr:colOff>
                <xdr:row>149</xdr:row>
                <xdr:rowOff>19050</xdr:rowOff>
              </to>
            </anchor>
          </controlPr>
        </control>
      </mc:Choice>
      <mc:Fallback>
        <control shapeId="2073" r:id="rId50" name="CheckBox11"/>
      </mc:Fallback>
    </mc:AlternateContent>
    <mc:AlternateContent xmlns:mc="http://schemas.openxmlformats.org/markup-compatibility/2006">
      <mc:Choice Requires="x14">
        <control shapeId="2074" r:id="rId52" name="CheckBox12">
          <controlPr defaultSize="0" autoLine="0" linkedCell="Z150" r:id="rId53">
            <anchor moveWithCells="1">
              <from>
                <xdr:col>2</xdr:col>
                <xdr:colOff>203200</xdr:colOff>
                <xdr:row>149</xdr:row>
                <xdr:rowOff>19050</xdr:rowOff>
              </from>
              <to>
                <xdr:col>2</xdr:col>
                <xdr:colOff>419100</xdr:colOff>
                <xdr:row>150</xdr:row>
                <xdr:rowOff>19050</xdr:rowOff>
              </to>
            </anchor>
          </controlPr>
        </control>
      </mc:Choice>
      <mc:Fallback>
        <control shapeId="2074" r:id="rId52" name="CheckBox12"/>
      </mc:Fallback>
    </mc:AlternateContent>
    <mc:AlternateContent xmlns:mc="http://schemas.openxmlformats.org/markup-compatibility/2006">
      <mc:Choice Requires="x14">
        <control shapeId="2075" r:id="rId54" name="CheckBox13">
          <controlPr defaultSize="0" autoLine="0" linkedCell="Z151" r:id="rId55">
            <anchor moveWithCells="1">
              <from>
                <xdr:col>2</xdr:col>
                <xdr:colOff>203200</xdr:colOff>
                <xdr:row>150</xdr:row>
                <xdr:rowOff>19050</xdr:rowOff>
              </from>
              <to>
                <xdr:col>2</xdr:col>
                <xdr:colOff>400050</xdr:colOff>
                <xdr:row>151</xdr:row>
                <xdr:rowOff>0</xdr:rowOff>
              </to>
            </anchor>
          </controlPr>
        </control>
      </mc:Choice>
      <mc:Fallback>
        <control shapeId="2075" r:id="rId54" name="CheckBox13"/>
      </mc:Fallback>
    </mc:AlternateContent>
    <mc:AlternateContent xmlns:mc="http://schemas.openxmlformats.org/markup-compatibility/2006">
      <mc:Choice Requires="x14">
        <control shapeId="2076" r:id="rId56" name="CheckBox14">
          <controlPr defaultSize="0" autoLine="0" linkedCell="Z152" r:id="rId57">
            <anchor moveWithCells="1">
              <from>
                <xdr:col>2</xdr:col>
                <xdr:colOff>203200</xdr:colOff>
                <xdr:row>151</xdr:row>
                <xdr:rowOff>19050</xdr:rowOff>
              </from>
              <to>
                <xdr:col>2</xdr:col>
                <xdr:colOff>400050</xdr:colOff>
                <xdr:row>152</xdr:row>
                <xdr:rowOff>0</xdr:rowOff>
              </to>
            </anchor>
          </controlPr>
        </control>
      </mc:Choice>
      <mc:Fallback>
        <control shapeId="2076" r:id="rId56" name="CheckBox14"/>
      </mc:Fallback>
    </mc:AlternateContent>
    <mc:AlternateContent xmlns:mc="http://schemas.openxmlformats.org/markup-compatibility/2006">
      <mc:Choice Requires="x14">
        <control shapeId="2077" r:id="rId58" name="CheckBox15">
          <controlPr defaultSize="0" autoLine="0" linkedCell="Z153" r:id="rId59">
            <anchor moveWithCells="1">
              <from>
                <xdr:col>2</xdr:col>
                <xdr:colOff>203200</xdr:colOff>
                <xdr:row>152</xdr:row>
                <xdr:rowOff>19050</xdr:rowOff>
              </from>
              <to>
                <xdr:col>2</xdr:col>
                <xdr:colOff>400050</xdr:colOff>
                <xdr:row>153</xdr:row>
                <xdr:rowOff>0</xdr:rowOff>
              </to>
            </anchor>
          </controlPr>
        </control>
      </mc:Choice>
      <mc:Fallback>
        <control shapeId="2077" r:id="rId58" name="CheckBox15"/>
      </mc:Fallback>
    </mc:AlternateContent>
    <mc:AlternateContent xmlns:mc="http://schemas.openxmlformats.org/markup-compatibility/2006">
      <mc:Choice Requires="x14">
        <control shapeId="2078" r:id="rId60" name="CheckBox16">
          <controlPr defaultSize="0" autoLine="0" linkedCell="Z175" r:id="rId61">
            <anchor moveWithCells="1">
              <from>
                <xdr:col>2</xdr:col>
                <xdr:colOff>203200</xdr:colOff>
                <xdr:row>174</xdr:row>
                <xdr:rowOff>19050</xdr:rowOff>
              </from>
              <to>
                <xdr:col>2</xdr:col>
                <xdr:colOff>400050</xdr:colOff>
                <xdr:row>174</xdr:row>
                <xdr:rowOff>203200</xdr:rowOff>
              </to>
            </anchor>
          </controlPr>
        </control>
      </mc:Choice>
      <mc:Fallback>
        <control shapeId="2078" r:id="rId60" name="CheckBox16"/>
      </mc:Fallback>
    </mc:AlternateContent>
    <mc:AlternateContent xmlns:mc="http://schemas.openxmlformats.org/markup-compatibility/2006">
      <mc:Choice Requires="x14">
        <control shapeId="2079" r:id="rId62" name="CheckBox17">
          <controlPr defaultSize="0" autoLine="0" linkedCell="Z176" r:id="rId63">
            <anchor moveWithCells="1">
              <from>
                <xdr:col>2</xdr:col>
                <xdr:colOff>203200</xdr:colOff>
                <xdr:row>175</xdr:row>
                <xdr:rowOff>19050</xdr:rowOff>
              </from>
              <to>
                <xdr:col>2</xdr:col>
                <xdr:colOff>400050</xdr:colOff>
                <xdr:row>175</xdr:row>
                <xdr:rowOff>203200</xdr:rowOff>
              </to>
            </anchor>
          </controlPr>
        </control>
      </mc:Choice>
      <mc:Fallback>
        <control shapeId="2079" r:id="rId62" name="CheckBox17"/>
      </mc:Fallback>
    </mc:AlternateContent>
    <mc:AlternateContent xmlns:mc="http://schemas.openxmlformats.org/markup-compatibility/2006">
      <mc:Choice Requires="x14">
        <control shapeId="2080" r:id="rId64" name="CheckBox18">
          <controlPr defaultSize="0" autoLine="0" linkedCell="Z177" r:id="rId65">
            <anchor moveWithCells="1">
              <from>
                <xdr:col>2</xdr:col>
                <xdr:colOff>203200</xdr:colOff>
                <xdr:row>176</xdr:row>
                <xdr:rowOff>19050</xdr:rowOff>
              </from>
              <to>
                <xdr:col>2</xdr:col>
                <xdr:colOff>400050</xdr:colOff>
                <xdr:row>176</xdr:row>
                <xdr:rowOff>203200</xdr:rowOff>
              </to>
            </anchor>
          </controlPr>
        </control>
      </mc:Choice>
      <mc:Fallback>
        <control shapeId="2080" r:id="rId64" name="CheckBox18"/>
      </mc:Fallback>
    </mc:AlternateContent>
    <mc:AlternateContent xmlns:mc="http://schemas.openxmlformats.org/markup-compatibility/2006">
      <mc:Choice Requires="x14">
        <control shapeId="2081" r:id="rId66" name="CheckBox19">
          <controlPr defaultSize="0" autoLine="0" linkedCell="Z178" r:id="rId67">
            <anchor moveWithCells="1">
              <from>
                <xdr:col>2</xdr:col>
                <xdr:colOff>203200</xdr:colOff>
                <xdr:row>177</xdr:row>
                <xdr:rowOff>19050</xdr:rowOff>
              </from>
              <to>
                <xdr:col>2</xdr:col>
                <xdr:colOff>400050</xdr:colOff>
                <xdr:row>177</xdr:row>
                <xdr:rowOff>203200</xdr:rowOff>
              </to>
            </anchor>
          </controlPr>
        </control>
      </mc:Choice>
      <mc:Fallback>
        <control shapeId="2081" r:id="rId66" name="CheckBox19"/>
      </mc:Fallback>
    </mc:AlternateContent>
    <mc:AlternateContent xmlns:mc="http://schemas.openxmlformats.org/markup-compatibility/2006">
      <mc:Choice Requires="x14">
        <control shapeId="2082" r:id="rId68" name="CheckBox20">
          <controlPr defaultSize="0" autoLine="0" linkedCell="Z179" r:id="rId69">
            <anchor moveWithCells="1">
              <from>
                <xdr:col>2</xdr:col>
                <xdr:colOff>203200</xdr:colOff>
                <xdr:row>178</xdr:row>
                <xdr:rowOff>19050</xdr:rowOff>
              </from>
              <to>
                <xdr:col>2</xdr:col>
                <xdr:colOff>400050</xdr:colOff>
                <xdr:row>178</xdr:row>
                <xdr:rowOff>203200</xdr:rowOff>
              </to>
            </anchor>
          </controlPr>
        </control>
      </mc:Choice>
      <mc:Fallback>
        <control shapeId="2082" r:id="rId68" name="CheckBox20"/>
      </mc:Fallback>
    </mc:AlternateContent>
    <mc:AlternateContent xmlns:mc="http://schemas.openxmlformats.org/markup-compatibility/2006">
      <mc:Choice Requires="x14">
        <control shapeId="2083" r:id="rId70" name="CheckBox21">
          <controlPr defaultSize="0" autoLine="0" linkedCell="Z153" r:id="rId71">
            <anchor moveWithCells="1">
              <from>
                <xdr:col>2</xdr:col>
                <xdr:colOff>203200</xdr:colOff>
                <xdr:row>179</xdr:row>
                <xdr:rowOff>0</xdr:rowOff>
              </from>
              <to>
                <xdr:col>2</xdr:col>
                <xdr:colOff>400050</xdr:colOff>
                <xdr:row>179</xdr:row>
                <xdr:rowOff>184150</xdr:rowOff>
              </to>
            </anchor>
          </controlPr>
        </control>
      </mc:Choice>
      <mc:Fallback>
        <control shapeId="2083" r:id="rId70" name="CheckBox21"/>
      </mc:Fallback>
    </mc:AlternateContent>
    <mc:AlternateContent xmlns:mc="http://schemas.openxmlformats.org/markup-compatibility/2006">
      <mc:Choice Requires="x14">
        <control shapeId="2084" r:id="rId72" name="CheckBox22">
          <controlPr defaultSize="0" autoLine="0" linkedCell="#REF!" r:id="rId73">
            <anchor moveWithCells="1">
              <from>
                <xdr:col>2</xdr:col>
                <xdr:colOff>203200</xdr:colOff>
                <xdr:row>179</xdr:row>
                <xdr:rowOff>0</xdr:rowOff>
              </from>
              <to>
                <xdr:col>2</xdr:col>
                <xdr:colOff>400050</xdr:colOff>
                <xdr:row>179</xdr:row>
                <xdr:rowOff>184150</xdr:rowOff>
              </to>
            </anchor>
          </controlPr>
        </control>
      </mc:Choice>
      <mc:Fallback>
        <control shapeId="2084" r:id="rId72" name="CheckBox22"/>
      </mc:Fallback>
    </mc:AlternateContent>
    <mc:AlternateContent xmlns:mc="http://schemas.openxmlformats.org/markup-compatibility/2006">
      <mc:Choice Requires="x14">
        <control shapeId="2085" r:id="rId74" name="CheckBox23">
          <controlPr defaultSize="0" autoLine="0" linkedCell="Z153" r:id="rId75">
            <anchor moveWithCells="1">
              <from>
                <xdr:col>2</xdr:col>
                <xdr:colOff>203200</xdr:colOff>
                <xdr:row>179</xdr:row>
                <xdr:rowOff>19050</xdr:rowOff>
              </from>
              <to>
                <xdr:col>2</xdr:col>
                <xdr:colOff>400050</xdr:colOff>
                <xdr:row>179</xdr:row>
                <xdr:rowOff>203200</xdr:rowOff>
              </to>
            </anchor>
          </controlPr>
        </control>
      </mc:Choice>
      <mc:Fallback>
        <control shapeId="2085" r:id="rId74" name="CheckBox23"/>
      </mc:Fallback>
    </mc:AlternateContent>
    <mc:AlternateContent xmlns:mc="http://schemas.openxmlformats.org/markup-compatibility/2006">
      <mc:Choice Requires="x14">
        <control shapeId="2086" r:id="rId76" name="CheckBox24">
          <controlPr defaultSize="0" autoLine="0" linkedCell="Z180" r:id="rId77">
            <anchor moveWithCells="1">
              <from>
                <xdr:col>2</xdr:col>
                <xdr:colOff>203200</xdr:colOff>
                <xdr:row>179</xdr:row>
                <xdr:rowOff>19050</xdr:rowOff>
              </from>
              <to>
                <xdr:col>2</xdr:col>
                <xdr:colOff>400050</xdr:colOff>
                <xdr:row>179</xdr:row>
                <xdr:rowOff>203200</xdr:rowOff>
              </to>
            </anchor>
          </controlPr>
        </control>
      </mc:Choice>
      <mc:Fallback>
        <control shapeId="2086" r:id="rId76" name="CheckBox24"/>
      </mc:Fallback>
    </mc:AlternateContent>
    <mc:AlternateContent xmlns:mc="http://schemas.openxmlformats.org/markup-compatibility/2006">
      <mc:Choice Requires="x14">
        <control shapeId="2087" r:id="rId78" name="CheckBox25">
          <controlPr defaultSize="0" autoLine="0" linkedCell="Z153" r:id="rId79">
            <anchor moveWithCells="1">
              <from>
                <xdr:col>2</xdr:col>
                <xdr:colOff>203200</xdr:colOff>
                <xdr:row>180</xdr:row>
                <xdr:rowOff>19050</xdr:rowOff>
              </from>
              <to>
                <xdr:col>2</xdr:col>
                <xdr:colOff>400050</xdr:colOff>
                <xdr:row>180</xdr:row>
                <xdr:rowOff>203200</xdr:rowOff>
              </to>
            </anchor>
          </controlPr>
        </control>
      </mc:Choice>
      <mc:Fallback>
        <control shapeId="2087" r:id="rId78" name="CheckBox25"/>
      </mc:Fallback>
    </mc:AlternateContent>
    <mc:AlternateContent xmlns:mc="http://schemas.openxmlformats.org/markup-compatibility/2006">
      <mc:Choice Requires="x14">
        <control shapeId="2088" r:id="rId80" name="CheckBox26">
          <controlPr defaultSize="0" autoLine="0" linkedCell="Z152" r:id="rId81">
            <anchor moveWithCells="1">
              <from>
                <xdr:col>2</xdr:col>
                <xdr:colOff>203200</xdr:colOff>
                <xdr:row>180</xdr:row>
                <xdr:rowOff>19050</xdr:rowOff>
              </from>
              <to>
                <xdr:col>2</xdr:col>
                <xdr:colOff>400050</xdr:colOff>
                <xdr:row>180</xdr:row>
                <xdr:rowOff>203200</xdr:rowOff>
              </to>
            </anchor>
          </controlPr>
        </control>
      </mc:Choice>
      <mc:Fallback>
        <control shapeId="2088" r:id="rId80" name="CheckBox26"/>
      </mc:Fallback>
    </mc:AlternateContent>
    <mc:AlternateContent xmlns:mc="http://schemas.openxmlformats.org/markup-compatibility/2006">
      <mc:Choice Requires="x14">
        <control shapeId="2089" r:id="rId82" name="CheckBox27">
          <controlPr defaultSize="0" autoLine="0" linkedCell="Z181" r:id="rId83">
            <anchor moveWithCells="1">
              <from>
                <xdr:col>2</xdr:col>
                <xdr:colOff>203200</xdr:colOff>
                <xdr:row>180</xdr:row>
                <xdr:rowOff>19050</xdr:rowOff>
              </from>
              <to>
                <xdr:col>2</xdr:col>
                <xdr:colOff>400050</xdr:colOff>
                <xdr:row>180</xdr:row>
                <xdr:rowOff>203200</xdr:rowOff>
              </to>
            </anchor>
          </controlPr>
        </control>
      </mc:Choice>
      <mc:Fallback>
        <control shapeId="2089" r:id="rId82" name="CheckBox27"/>
      </mc:Fallback>
    </mc:AlternateContent>
    <mc:AlternateContent xmlns:mc="http://schemas.openxmlformats.org/markup-compatibility/2006">
      <mc:Choice Requires="x14">
        <control shapeId="2090" r:id="rId84" name="OptionButton15">
          <controlPr defaultSize="0" autoLine="0" linkedCell="Z202" r:id="rId85">
            <anchor moveWithCells="1">
              <from>
                <xdr:col>2</xdr:col>
                <xdr:colOff>190500</xdr:colOff>
                <xdr:row>201</xdr:row>
                <xdr:rowOff>50800</xdr:rowOff>
              </from>
              <to>
                <xdr:col>2</xdr:col>
                <xdr:colOff>336550</xdr:colOff>
                <xdr:row>201</xdr:row>
                <xdr:rowOff>184150</xdr:rowOff>
              </to>
            </anchor>
          </controlPr>
        </control>
      </mc:Choice>
      <mc:Fallback>
        <control shapeId="2090" r:id="rId84" name="OptionButton15"/>
      </mc:Fallback>
    </mc:AlternateContent>
    <mc:AlternateContent xmlns:mc="http://schemas.openxmlformats.org/markup-compatibility/2006">
      <mc:Choice Requires="x14">
        <control shapeId="2091" r:id="rId86" name="OptionButton16">
          <controlPr defaultSize="0" autoLine="0" linkedCell="Z203" r:id="rId87">
            <anchor moveWithCells="1">
              <from>
                <xdr:col>2</xdr:col>
                <xdr:colOff>190500</xdr:colOff>
                <xdr:row>202</xdr:row>
                <xdr:rowOff>50800</xdr:rowOff>
              </from>
              <to>
                <xdr:col>2</xdr:col>
                <xdr:colOff>355600</xdr:colOff>
                <xdr:row>202</xdr:row>
                <xdr:rowOff>190500</xdr:rowOff>
              </to>
            </anchor>
          </controlPr>
        </control>
      </mc:Choice>
      <mc:Fallback>
        <control shapeId="2091" r:id="rId86" name="OptionButton16"/>
      </mc:Fallback>
    </mc:AlternateContent>
    <mc:AlternateContent xmlns:mc="http://schemas.openxmlformats.org/markup-compatibility/2006">
      <mc:Choice Requires="x14">
        <control shapeId="2092" r:id="rId88" name="OptionButton17">
          <controlPr defaultSize="0" autoLine="0" linkedCell="Z204" r:id="rId89">
            <anchor moveWithCells="1">
              <from>
                <xdr:col>2</xdr:col>
                <xdr:colOff>190500</xdr:colOff>
                <xdr:row>203</xdr:row>
                <xdr:rowOff>50800</xdr:rowOff>
              </from>
              <to>
                <xdr:col>2</xdr:col>
                <xdr:colOff>336550</xdr:colOff>
                <xdr:row>203</xdr:row>
                <xdr:rowOff>184150</xdr:rowOff>
              </to>
            </anchor>
          </controlPr>
        </control>
      </mc:Choice>
      <mc:Fallback>
        <control shapeId="2092" r:id="rId88" name="OptionButton17"/>
      </mc:Fallback>
    </mc:AlternateContent>
    <mc:AlternateContent xmlns:mc="http://schemas.openxmlformats.org/markup-compatibility/2006">
      <mc:Choice Requires="x14">
        <control shapeId="2093" r:id="rId90" name="OptionButton18">
          <controlPr defaultSize="0" autoLine="0" linkedCell="Z229" r:id="rId91">
            <anchor moveWithCells="1">
              <from>
                <xdr:col>2</xdr:col>
                <xdr:colOff>190500</xdr:colOff>
                <xdr:row>228</xdr:row>
                <xdr:rowOff>50800</xdr:rowOff>
              </from>
              <to>
                <xdr:col>2</xdr:col>
                <xdr:colOff>336550</xdr:colOff>
                <xdr:row>228</xdr:row>
                <xdr:rowOff>184150</xdr:rowOff>
              </to>
            </anchor>
          </controlPr>
        </control>
      </mc:Choice>
      <mc:Fallback>
        <control shapeId="2093" r:id="rId90" name="OptionButton18"/>
      </mc:Fallback>
    </mc:AlternateContent>
    <mc:AlternateContent xmlns:mc="http://schemas.openxmlformats.org/markup-compatibility/2006">
      <mc:Choice Requires="x14">
        <control shapeId="2094" r:id="rId92" name="OptionButton19">
          <controlPr defaultSize="0" autoLine="0" linkedCell="Z230" r:id="rId93">
            <anchor moveWithCells="1">
              <from>
                <xdr:col>2</xdr:col>
                <xdr:colOff>190500</xdr:colOff>
                <xdr:row>229</xdr:row>
                <xdr:rowOff>50800</xdr:rowOff>
              </from>
              <to>
                <xdr:col>2</xdr:col>
                <xdr:colOff>336550</xdr:colOff>
                <xdr:row>229</xdr:row>
                <xdr:rowOff>184150</xdr:rowOff>
              </to>
            </anchor>
          </controlPr>
        </control>
      </mc:Choice>
      <mc:Fallback>
        <control shapeId="2094" r:id="rId92" name="OptionButton19"/>
      </mc:Fallback>
    </mc:AlternateContent>
    <mc:AlternateContent xmlns:mc="http://schemas.openxmlformats.org/markup-compatibility/2006">
      <mc:Choice Requires="x14">
        <control shapeId="2095" r:id="rId94" name="OptionButton20">
          <controlPr defaultSize="0" autoLine="0" linkedCell="Z231" r:id="rId95">
            <anchor moveWithCells="1">
              <from>
                <xdr:col>2</xdr:col>
                <xdr:colOff>190500</xdr:colOff>
                <xdr:row>230</xdr:row>
                <xdr:rowOff>50800</xdr:rowOff>
              </from>
              <to>
                <xdr:col>2</xdr:col>
                <xdr:colOff>355600</xdr:colOff>
                <xdr:row>230</xdr:row>
                <xdr:rowOff>190500</xdr:rowOff>
              </to>
            </anchor>
          </controlPr>
        </control>
      </mc:Choice>
      <mc:Fallback>
        <control shapeId="2095" r:id="rId94" name="OptionButton20"/>
      </mc:Fallback>
    </mc:AlternateContent>
    <mc:AlternateContent xmlns:mc="http://schemas.openxmlformats.org/markup-compatibility/2006">
      <mc:Choice Requires="x14">
        <control shapeId="2096" r:id="rId96" name="OptionButton21">
          <controlPr defaultSize="0" autoLine="0" linkedCell="Z244" r:id="rId97">
            <anchor moveWithCells="1">
              <from>
                <xdr:col>2</xdr:col>
                <xdr:colOff>190500</xdr:colOff>
                <xdr:row>243</xdr:row>
                <xdr:rowOff>50800</xdr:rowOff>
              </from>
              <to>
                <xdr:col>2</xdr:col>
                <xdr:colOff>336550</xdr:colOff>
                <xdr:row>243</xdr:row>
                <xdr:rowOff>184150</xdr:rowOff>
              </to>
            </anchor>
          </controlPr>
        </control>
      </mc:Choice>
      <mc:Fallback>
        <control shapeId="2096" r:id="rId96" name="OptionButton21"/>
      </mc:Fallback>
    </mc:AlternateContent>
    <mc:AlternateContent xmlns:mc="http://schemas.openxmlformats.org/markup-compatibility/2006">
      <mc:Choice Requires="x14">
        <control shapeId="2097" r:id="rId98" name="OptionButton22">
          <controlPr defaultSize="0" autoLine="0" linkedCell="Z245" r:id="rId99">
            <anchor moveWithCells="1">
              <from>
                <xdr:col>2</xdr:col>
                <xdr:colOff>190500</xdr:colOff>
                <xdr:row>244</xdr:row>
                <xdr:rowOff>50800</xdr:rowOff>
              </from>
              <to>
                <xdr:col>2</xdr:col>
                <xdr:colOff>355600</xdr:colOff>
                <xdr:row>244</xdr:row>
                <xdr:rowOff>190500</xdr:rowOff>
              </to>
            </anchor>
          </controlPr>
        </control>
      </mc:Choice>
      <mc:Fallback>
        <control shapeId="2097" r:id="rId98" name="OptionButton22"/>
      </mc:Fallback>
    </mc:AlternateContent>
    <mc:AlternateContent xmlns:mc="http://schemas.openxmlformats.org/markup-compatibility/2006">
      <mc:Choice Requires="x14">
        <control shapeId="2098" r:id="rId100" name="OptionButton23">
          <controlPr defaultSize="0" autoLine="0" linkedCell="Z246" r:id="rId101">
            <anchor moveWithCells="1">
              <from>
                <xdr:col>2</xdr:col>
                <xdr:colOff>190500</xdr:colOff>
                <xdr:row>245</xdr:row>
                <xdr:rowOff>50800</xdr:rowOff>
              </from>
              <to>
                <xdr:col>2</xdr:col>
                <xdr:colOff>336550</xdr:colOff>
                <xdr:row>245</xdr:row>
                <xdr:rowOff>184150</xdr:rowOff>
              </to>
            </anchor>
          </controlPr>
        </control>
      </mc:Choice>
      <mc:Fallback>
        <control shapeId="2098" r:id="rId100" name="OptionButton23"/>
      </mc:Fallback>
    </mc:AlternateContent>
    <mc:AlternateContent xmlns:mc="http://schemas.openxmlformats.org/markup-compatibility/2006">
      <mc:Choice Requires="x14">
        <control shapeId="2099" r:id="rId102" name="OptionButton24">
          <controlPr defaultSize="0" autoLine="0" linkedCell="Z258" r:id="rId103">
            <anchor moveWithCells="1">
              <from>
                <xdr:col>2</xdr:col>
                <xdr:colOff>190500</xdr:colOff>
                <xdr:row>257</xdr:row>
                <xdr:rowOff>50800</xdr:rowOff>
              </from>
              <to>
                <xdr:col>2</xdr:col>
                <xdr:colOff>336550</xdr:colOff>
                <xdr:row>257</xdr:row>
                <xdr:rowOff>184150</xdr:rowOff>
              </to>
            </anchor>
          </controlPr>
        </control>
      </mc:Choice>
      <mc:Fallback>
        <control shapeId="2099" r:id="rId102" name="OptionButton24"/>
      </mc:Fallback>
    </mc:AlternateContent>
    <mc:AlternateContent xmlns:mc="http://schemas.openxmlformats.org/markup-compatibility/2006">
      <mc:Choice Requires="x14">
        <control shapeId="2100" r:id="rId104" name="OptionButton25">
          <controlPr defaultSize="0" autoLine="0" linkedCell="Z259" r:id="rId105">
            <anchor moveWithCells="1">
              <from>
                <xdr:col>2</xdr:col>
                <xdr:colOff>190500</xdr:colOff>
                <xdr:row>258</xdr:row>
                <xdr:rowOff>50800</xdr:rowOff>
              </from>
              <to>
                <xdr:col>2</xdr:col>
                <xdr:colOff>336550</xdr:colOff>
                <xdr:row>258</xdr:row>
                <xdr:rowOff>184150</xdr:rowOff>
              </to>
            </anchor>
          </controlPr>
        </control>
      </mc:Choice>
      <mc:Fallback>
        <control shapeId="2100" r:id="rId104" name="OptionButton25"/>
      </mc:Fallback>
    </mc:AlternateContent>
    <mc:AlternateContent xmlns:mc="http://schemas.openxmlformats.org/markup-compatibility/2006">
      <mc:Choice Requires="x14">
        <control shapeId="2101" r:id="rId106" name="OptionButton26">
          <controlPr defaultSize="0" autoLine="0" linkedCell="Z260" r:id="rId107">
            <anchor moveWithCells="1">
              <from>
                <xdr:col>2</xdr:col>
                <xdr:colOff>190500</xdr:colOff>
                <xdr:row>259</xdr:row>
                <xdr:rowOff>50800</xdr:rowOff>
              </from>
              <to>
                <xdr:col>2</xdr:col>
                <xdr:colOff>336550</xdr:colOff>
                <xdr:row>259</xdr:row>
                <xdr:rowOff>184150</xdr:rowOff>
              </to>
            </anchor>
          </controlPr>
        </control>
      </mc:Choice>
      <mc:Fallback>
        <control shapeId="2101" r:id="rId106" name="OptionButton26"/>
      </mc:Fallback>
    </mc:AlternateContent>
    <mc:AlternateContent xmlns:mc="http://schemas.openxmlformats.org/markup-compatibility/2006">
      <mc:Choice Requires="x14">
        <control shapeId="2102" r:id="rId108" name="OptionButton27">
          <controlPr defaultSize="0" autoLine="0" linkedCell="Z271" r:id="rId109">
            <anchor moveWithCells="1">
              <from>
                <xdr:col>2</xdr:col>
                <xdr:colOff>190500</xdr:colOff>
                <xdr:row>270</xdr:row>
                <xdr:rowOff>50800</xdr:rowOff>
              </from>
              <to>
                <xdr:col>2</xdr:col>
                <xdr:colOff>336550</xdr:colOff>
                <xdr:row>270</xdr:row>
                <xdr:rowOff>184150</xdr:rowOff>
              </to>
            </anchor>
          </controlPr>
        </control>
      </mc:Choice>
      <mc:Fallback>
        <control shapeId="2102" r:id="rId108" name="OptionButton27"/>
      </mc:Fallback>
    </mc:AlternateContent>
    <mc:AlternateContent xmlns:mc="http://schemas.openxmlformats.org/markup-compatibility/2006">
      <mc:Choice Requires="x14">
        <control shapeId="2103" r:id="rId110" name="OptionButton28">
          <controlPr defaultSize="0" autoLine="0" linkedCell="Z272" r:id="rId111">
            <anchor moveWithCells="1">
              <from>
                <xdr:col>2</xdr:col>
                <xdr:colOff>190500</xdr:colOff>
                <xdr:row>271</xdr:row>
                <xdr:rowOff>50800</xdr:rowOff>
              </from>
              <to>
                <xdr:col>2</xdr:col>
                <xdr:colOff>355600</xdr:colOff>
                <xdr:row>271</xdr:row>
                <xdr:rowOff>190500</xdr:rowOff>
              </to>
            </anchor>
          </controlPr>
        </control>
      </mc:Choice>
      <mc:Fallback>
        <control shapeId="2103" r:id="rId110" name="OptionButton28"/>
      </mc:Fallback>
    </mc:AlternateContent>
    <mc:AlternateContent xmlns:mc="http://schemas.openxmlformats.org/markup-compatibility/2006">
      <mc:Choice Requires="x14">
        <control shapeId="2104" r:id="rId112" name="OptionButton29">
          <controlPr defaultSize="0" autoLine="0" linkedCell="Z273" r:id="rId113">
            <anchor moveWithCells="1">
              <from>
                <xdr:col>2</xdr:col>
                <xdr:colOff>190500</xdr:colOff>
                <xdr:row>272</xdr:row>
                <xdr:rowOff>50800</xdr:rowOff>
              </from>
              <to>
                <xdr:col>2</xdr:col>
                <xdr:colOff>355600</xdr:colOff>
                <xdr:row>272</xdr:row>
                <xdr:rowOff>190500</xdr:rowOff>
              </to>
            </anchor>
          </controlPr>
        </control>
      </mc:Choice>
      <mc:Fallback>
        <control shapeId="2104" r:id="rId112" name="OptionButton29"/>
      </mc:Fallback>
    </mc:AlternateContent>
    <mc:AlternateContent xmlns:mc="http://schemas.openxmlformats.org/markup-compatibility/2006">
      <mc:Choice Requires="x14">
        <control shapeId="2105" r:id="rId114" name="OptionButton30">
          <controlPr defaultSize="0" autoLine="0" linkedCell="Z286" r:id="rId115">
            <anchor moveWithCells="1">
              <from>
                <xdr:col>2</xdr:col>
                <xdr:colOff>190500</xdr:colOff>
                <xdr:row>285</xdr:row>
                <xdr:rowOff>50800</xdr:rowOff>
              </from>
              <to>
                <xdr:col>2</xdr:col>
                <xdr:colOff>336550</xdr:colOff>
                <xdr:row>285</xdr:row>
                <xdr:rowOff>184150</xdr:rowOff>
              </to>
            </anchor>
          </controlPr>
        </control>
      </mc:Choice>
      <mc:Fallback>
        <control shapeId="2105" r:id="rId114" name="OptionButton30"/>
      </mc:Fallback>
    </mc:AlternateContent>
    <mc:AlternateContent xmlns:mc="http://schemas.openxmlformats.org/markup-compatibility/2006">
      <mc:Choice Requires="x14">
        <control shapeId="2106" r:id="rId116" name="OptionButton31">
          <controlPr defaultSize="0" autoLine="0" linkedCell="Z287" r:id="rId117">
            <anchor moveWithCells="1">
              <from>
                <xdr:col>2</xdr:col>
                <xdr:colOff>190500</xdr:colOff>
                <xdr:row>286</xdr:row>
                <xdr:rowOff>50800</xdr:rowOff>
              </from>
              <to>
                <xdr:col>2</xdr:col>
                <xdr:colOff>355600</xdr:colOff>
                <xdr:row>286</xdr:row>
                <xdr:rowOff>190500</xdr:rowOff>
              </to>
            </anchor>
          </controlPr>
        </control>
      </mc:Choice>
      <mc:Fallback>
        <control shapeId="2106" r:id="rId116" name="OptionButton31"/>
      </mc:Fallback>
    </mc:AlternateContent>
    <mc:AlternateContent xmlns:mc="http://schemas.openxmlformats.org/markup-compatibility/2006">
      <mc:Choice Requires="x14">
        <control shapeId="2107" r:id="rId118" name="OptionButton32">
          <controlPr defaultSize="0" autoLine="0" linkedCell="Z288" r:id="rId119">
            <anchor moveWithCells="1">
              <from>
                <xdr:col>2</xdr:col>
                <xdr:colOff>190500</xdr:colOff>
                <xdr:row>287</xdr:row>
                <xdr:rowOff>50800</xdr:rowOff>
              </from>
              <to>
                <xdr:col>2</xdr:col>
                <xdr:colOff>336550</xdr:colOff>
                <xdr:row>287</xdr:row>
                <xdr:rowOff>184150</xdr:rowOff>
              </to>
            </anchor>
          </controlPr>
        </control>
      </mc:Choice>
      <mc:Fallback>
        <control shapeId="2107" r:id="rId118" name="OptionButton32"/>
      </mc:Fallback>
    </mc:AlternateContent>
    <mc:AlternateContent xmlns:mc="http://schemas.openxmlformats.org/markup-compatibility/2006">
      <mc:Choice Requires="x14">
        <control shapeId="2108" r:id="rId120" name="OptionButton33">
          <controlPr defaultSize="0" autoLine="0" linkedCell="Z310" r:id="rId121">
            <anchor moveWithCells="1">
              <from>
                <xdr:col>2</xdr:col>
                <xdr:colOff>190500</xdr:colOff>
                <xdr:row>309</xdr:row>
                <xdr:rowOff>50800</xdr:rowOff>
              </from>
              <to>
                <xdr:col>2</xdr:col>
                <xdr:colOff>336550</xdr:colOff>
                <xdr:row>309</xdr:row>
                <xdr:rowOff>184150</xdr:rowOff>
              </to>
            </anchor>
          </controlPr>
        </control>
      </mc:Choice>
      <mc:Fallback>
        <control shapeId="2108" r:id="rId120" name="OptionButton33"/>
      </mc:Fallback>
    </mc:AlternateContent>
    <mc:AlternateContent xmlns:mc="http://schemas.openxmlformats.org/markup-compatibility/2006">
      <mc:Choice Requires="x14">
        <control shapeId="2109" r:id="rId122" name="OptionButton34">
          <controlPr defaultSize="0" autoLine="0" linkedCell="Z311" r:id="rId123">
            <anchor moveWithCells="1">
              <from>
                <xdr:col>2</xdr:col>
                <xdr:colOff>190500</xdr:colOff>
                <xdr:row>310</xdr:row>
                <xdr:rowOff>50800</xdr:rowOff>
              </from>
              <to>
                <xdr:col>2</xdr:col>
                <xdr:colOff>355600</xdr:colOff>
                <xdr:row>310</xdr:row>
                <xdr:rowOff>190500</xdr:rowOff>
              </to>
            </anchor>
          </controlPr>
        </control>
      </mc:Choice>
      <mc:Fallback>
        <control shapeId="2109" r:id="rId122" name="OptionButton34"/>
      </mc:Fallback>
    </mc:AlternateContent>
    <mc:AlternateContent xmlns:mc="http://schemas.openxmlformats.org/markup-compatibility/2006">
      <mc:Choice Requires="x14">
        <control shapeId="2110" r:id="rId124" name="OptionButton35">
          <controlPr defaultSize="0" autoLine="0" linkedCell="Z323" r:id="rId125">
            <anchor moveWithCells="1">
              <from>
                <xdr:col>2</xdr:col>
                <xdr:colOff>190500</xdr:colOff>
                <xdr:row>322</xdr:row>
                <xdr:rowOff>50800</xdr:rowOff>
              </from>
              <to>
                <xdr:col>2</xdr:col>
                <xdr:colOff>336550</xdr:colOff>
                <xdr:row>322</xdr:row>
                <xdr:rowOff>184150</xdr:rowOff>
              </to>
            </anchor>
          </controlPr>
        </control>
      </mc:Choice>
      <mc:Fallback>
        <control shapeId="2110" r:id="rId124" name="OptionButton35"/>
      </mc:Fallback>
    </mc:AlternateContent>
    <mc:AlternateContent xmlns:mc="http://schemas.openxmlformats.org/markup-compatibility/2006">
      <mc:Choice Requires="x14">
        <control shapeId="2111" r:id="rId126" name="OptionButton36">
          <controlPr defaultSize="0" autoLine="0" linkedCell="Z324" r:id="rId127">
            <anchor moveWithCells="1">
              <from>
                <xdr:col>2</xdr:col>
                <xdr:colOff>190500</xdr:colOff>
                <xdr:row>323</xdr:row>
                <xdr:rowOff>50800</xdr:rowOff>
              </from>
              <to>
                <xdr:col>2</xdr:col>
                <xdr:colOff>336550</xdr:colOff>
                <xdr:row>323</xdr:row>
                <xdr:rowOff>184150</xdr:rowOff>
              </to>
            </anchor>
          </controlPr>
        </control>
      </mc:Choice>
      <mc:Fallback>
        <control shapeId="2111" r:id="rId126" name="OptionButton36"/>
      </mc:Fallback>
    </mc:AlternateContent>
    <mc:AlternateContent xmlns:mc="http://schemas.openxmlformats.org/markup-compatibility/2006">
      <mc:Choice Requires="x14">
        <control shapeId="2112" r:id="rId128" name="OptionButton37">
          <controlPr defaultSize="0" autoLine="0" linkedCell="Z325" r:id="rId129">
            <anchor moveWithCells="1">
              <from>
                <xdr:col>2</xdr:col>
                <xdr:colOff>190500</xdr:colOff>
                <xdr:row>324</xdr:row>
                <xdr:rowOff>50800</xdr:rowOff>
              </from>
              <to>
                <xdr:col>2</xdr:col>
                <xdr:colOff>336550</xdr:colOff>
                <xdr:row>324</xdr:row>
                <xdr:rowOff>184150</xdr:rowOff>
              </to>
            </anchor>
          </controlPr>
        </control>
      </mc:Choice>
      <mc:Fallback>
        <control shapeId="2112" r:id="rId128" name="OptionButton37"/>
      </mc:Fallback>
    </mc:AlternateContent>
    <mc:AlternateContent xmlns:mc="http://schemas.openxmlformats.org/markup-compatibility/2006">
      <mc:Choice Requires="x14">
        <control shapeId="2113" r:id="rId130" name="OptionButton38">
          <controlPr defaultSize="0" autoLine="0" linkedCell="Z326" r:id="rId131">
            <anchor moveWithCells="1">
              <from>
                <xdr:col>2</xdr:col>
                <xdr:colOff>190500</xdr:colOff>
                <xdr:row>325</xdr:row>
                <xdr:rowOff>50800</xdr:rowOff>
              </from>
              <to>
                <xdr:col>2</xdr:col>
                <xdr:colOff>355600</xdr:colOff>
                <xdr:row>325</xdr:row>
                <xdr:rowOff>190500</xdr:rowOff>
              </to>
            </anchor>
          </controlPr>
        </control>
      </mc:Choice>
      <mc:Fallback>
        <control shapeId="2113" r:id="rId130" name="OptionButton38"/>
      </mc:Fallback>
    </mc:AlternateContent>
    <mc:AlternateContent xmlns:mc="http://schemas.openxmlformats.org/markup-compatibility/2006">
      <mc:Choice Requires="x14">
        <control shapeId="2114" r:id="rId132" name="OptionButton39">
          <controlPr defaultSize="0" autoLine="0" linkedCell="Z333" r:id="rId133">
            <anchor moveWithCells="1">
              <from>
                <xdr:col>2</xdr:col>
                <xdr:colOff>190500</xdr:colOff>
                <xdr:row>332</xdr:row>
                <xdr:rowOff>50800</xdr:rowOff>
              </from>
              <to>
                <xdr:col>2</xdr:col>
                <xdr:colOff>355600</xdr:colOff>
                <xdr:row>332</xdr:row>
                <xdr:rowOff>190500</xdr:rowOff>
              </to>
            </anchor>
          </controlPr>
        </control>
      </mc:Choice>
      <mc:Fallback>
        <control shapeId="2114" r:id="rId132" name="OptionButton39"/>
      </mc:Fallback>
    </mc:AlternateContent>
    <mc:AlternateContent xmlns:mc="http://schemas.openxmlformats.org/markup-compatibility/2006">
      <mc:Choice Requires="x14">
        <control shapeId="2115" r:id="rId134" name="OptionButton40">
          <controlPr defaultSize="0" autoLine="0" linkedCell="Z334" r:id="rId135">
            <anchor moveWithCells="1">
              <from>
                <xdr:col>2</xdr:col>
                <xdr:colOff>190500</xdr:colOff>
                <xdr:row>333</xdr:row>
                <xdr:rowOff>50800</xdr:rowOff>
              </from>
              <to>
                <xdr:col>2</xdr:col>
                <xdr:colOff>336550</xdr:colOff>
                <xdr:row>333</xdr:row>
                <xdr:rowOff>184150</xdr:rowOff>
              </to>
            </anchor>
          </controlPr>
        </control>
      </mc:Choice>
      <mc:Fallback>
        <control shapeId="2115" r:id="rId134" name="OptionButton40"/>
      </mc:Fallback>
    </mc:AlternateContent>
    <mc:AlternateContent xmlns:mc="http://schemas.openxmlformats.org/markup-compatibility/2006">
      <mc:Choice Requires="x14">
        <control shapeId="2116" r:id="rId136" name="OptionButton41">
          <controlPr defaultSize="0" autoLine="0" linkedCell="Z346" r:id="rId137">
            <anchor moveWithCells="1">
              <from>
                <xdr:col>2</xdr:col>
                <xdr:colOff>190500</xdr:colOff>
                <xdr:row>345</xdr:row>
                <xdr:rowOff>50800</xdr:rowOff>
              </from>
              <to>
                <xdr:col>2</xdr:col>
                <xdr:colOff>336550</xdr:colOff>
                <xdr:row>345</xdr:row>
                <xdr:rowOff>184150</xdr:rowOff>
              </to>
            </anchor>
          </controlPr>
        </control>
      </mc:Choice>
      <mc:Fallback>
        <control shapeId="2116" r:id="rId136" name="OptionButton41"/>
      </mc:Fallback>
    </mc:AlternateContent>
    <mc:AlternateContent xmlns:mc="http://schemas.openxmlformats.org/markup-compatibility/2006">
      <mc:Choice Requires="x14">
        <control shapeId="2117" r:id="rId138" name="OptionButton42">
          <controlPr defaultSize="0" autoLine="0" linkedCell="Z347" r:id="rId139">
            <anchor moveWithCells="1">
              <from>
                <xdr:col>2</xdr:col>
                <xdr:colOff>190500</xdr:colOff>
                <xdr:row>346</xdr:row>
                <xdr:rowOff>50800</xdr:rowOff>
              </from>
              <to>
                <xdr:col>2</xdr:col>
                <xdr:colOff>355600</xdr:colOff>
                <xdr:row>346</xdr:row>
                <xdr:rowOff>190500</xdr:rowOff>
              </to>
            </anchor>
          </controlPr>
        </control>
      </mc:Choice>
      <mc:Fallback>
        <control shapeId="2117" r:id="rId138" name="OptionButton42"/>
      </mc:Fallback>
    </mc:AlternateContent>
    <mc:AlternateContent xmlns:mc="http://schemas.openxmlformats.org/markup-compatibility/2006">
      <mc:Choice Requires="x14">
        <control shapeId="2122" r:id="rId140" name="CheckBox28">
          <controlPr defaultSize="0" autoLine="0" linkedCell="Z106" r:id="rId141">
            <anchor moveWithCells="1">
              <from>
                <xdr:col>2</xdr:col>
                <xdr:colOff>190500</xdr:colOff>
                <xdr:row>105</xdr:row>
                <xdr:rowOff>19050</xdr:rowOff>
              </from>
              <to>
                <xdr:col>2</xdr:col>
                <xdr:colOff>412750</xdr:colOff>
                <xdr:row>106</xdr:row>
                <xdr:rowOff>19050</xdr:rowOff>
              </to>
            </anchor>
          </controlPr>
        </control>
      </mc:Choice>
      <mc:Fallback>
        <control shapeId="2122" r:id="rId140" name="CheckBox28"/>
      </mc:Fallback>
    </mc:AlternateContent>
    <mc:AlternateContent xmlns:mc="http://schemas.openxmlformats.org/markup-compatibility/2006">
      <mc:Choice Requires="x14">
        <control shapeId="2123" r:id="rId142" name="CheckBox29">
          <controlPr defaultSize="0" autoLine="0" linkedCell="Z107" r:id="rId143">
            <anchor moveWithCells="1">
              <from>
                <xdr:col>2</xdr:col>
                <xdr:colOff>203200</xdr:colOff>
                <xdr:row>106</xdr:row>
                <xdr:rowOff>114300</xdr:rowOff>
              </from>
              <to>
                <xdr:col>2</xdr:col>
                <xdr:colOff>400050</xdr:colOff>
                <xdr:row>106</xdr:row>
                <xdr:rowOff>298450</xdr:rowOff>
              </to>
            </anchor>
          </controlPr>
        </control>
      </mc:Choice>
      <mc:Fallback>
        <control shapeId="2123" r:id="rId142" name="CheckBox29"/>
      </mc:Fallback>
    </mc:AlternateContent>
    <mc:AlternateContent xmlns:mc="http://schemas.openxmlformats.org/markup-compatibility/2006">
      <mc:Choice Requires="x14">
        <control shapeId="2124" r:id="rId144" name="CheckBox30">
          <controlPr defaultSize="0" autoLine="0" linkedCell="Z108" r:id="rId145">
            <anchor moveWithCells="1">
              <from>
                <xdr:col>2</xdr:col>
                <xdr:colOff>203200</xdr:colOff>
                <xdr:row>107</xdr:row>
                <xdr:rowOff>114300</xdr:rowOff>
              </from>
              <to>
                <xdr:col>2</xdr:col>
                <xdr:colOff>400050</xdr:colOff>
                <xdr:row>107</xdr:row>
                <xdr:rowOff>298450</xdr:rowOff>
              </to>
            </anchor>
          </controlPr>
        </control>
      </mc:Choice>
      <mc:Fallback>
        <control shapeId="2124" r:id="rId144" name="CheckBox30"/>
      </mc:Fallback>
    </mc:AlternateContent>
    <mc:AlternateContent xmlns:mc="http://schemas.openxmlformats.org/markup-compatibility/2006">
      <mc:Choice Requires="x14">
        <control shapeId="2125" r:id="rId146" name="CheckBox31">
          <controlPr defaultSize="0" autoLine="0" linkedCell="Z109" r:id="rId147">
            <anchor moveWithCells="1">
              <from>
                <xdr:col>2</xdr:col>
                <xdr:colOff>203200</xdr:colOff>
                <xdr:row>108</xdr:row>
                <xdr:rowOff>12700</xdr:rowOff>
              </from>
              <to>
                <xdr:col>2</xdr:col>
                <xdr:colOff>400050</xdr:colOff>
                <xdr:row>108</xdr:row>
                <xdr:rowOff>190500</xdr:rowOff>
              </to>
            </anchor>
          </controlPr>
        </control>
      </mc:Choice>
      <mc:Fallback>
        <control shapeId="2125" r:id="rId146" name="CheckBox31"/>
      </mc:Fallback>
    </mc:AlternateContent>
    <mc:AlternateContent xmlns:mc="http://schemas.openxmlformats.org/markup-compatibility/2006">
      <mc:Choice Requires="x14">
        <control shapeId="2126" r:id="rId148" name="CheckBox32">
          <controlPr defaultSize="0" autoLine="0" linkedCell="Z125" r:id="rId149">
            <anchor moveWithCells="1">
              <from>
                <xdr:col>2</xdr:col>
                <xdr:colOff>203200</xdr:colOff>
                <xdr:row>124</xdr:row>
                <xdr:rowOff>114300</xdr:rowOff>
              </from>
              <to>
                <xdr:col>2</xdr:col>
                <xdr:colOff>419100</xdr:colOff>
                <xdr:row>124</xdr:row>
                <xdr:rowOff>317500</xdr:rowOff>
              </to>
            </anchor>
          </controlPr>
        </control>
      </mc:Choice>
      <mc:Fallback>
        <control shapeId="2126" r:id="rId148" name="CheckBox32"/>
      </mc:Fallback>
    </mc:AlternateContent>
    <mc:AlternateContent xmlns:mc="http://schemas.openxmlformats.org/markup-compatibility/2006">
      <mc:Choice Requires="x14">
        <control shapeId="2127" r:id="rId150" name="CheckBox4">
          <controlPr defaultSize="0" autoLine="0" linkedCell="Z215" r:id="rId151">
            <anchor moveWithCells="1">
              <from>
                <xdr:col>2</xdr:col>
                <xdr:colOff>203200</xdr:colOff>
                <xdr:row>214</xdr:row>
                <xdr:rowOff>19050</xdr:rowOff>
              </from>
              <to>
                <xdr:col>2</xdr:col>
                <xdr:colOff>400050</xdr:colOff>
                <xdr:row>215</xdr:row>
                <xdr:rowOff>0</xdr:rowOff>
              </to>
            </anchor>
          </controlPr>
        </control>
      </mc:Choice>
      <mc:Fallback>
        <control shapeId="2127" r:id="rId150" name="CheckBox4"/>
      </mc:Fallback>
    </mc:AlternateContent>
    <mc:AlternateContent xmlns:mc="http://schemas.openxmlformats.org/markup-compatibility/2006">
      <mc:Choice Requires="x14">
        <control shapeId="2128" r:id="rId152" name="CheckBox33">
          <controlPr defaultSize="0" autoLine="0" linkedCell="Z216" r:id="rId153">
            <anchor moveWithCells="1">
              <from>
                <xdr:col>2</xdr:col>
                <xdr:colOff>203200</xdr:colOff>
                <xdr:row>215</xdr:row>
                <xdr:rowOff>19050</xdr:rowOff>
              </from>
              <to>
                <xdr:col>2</xdr:col>
                <xdr:colOff>400050</xdr:colOff>
                <xdr:row>216</xdr:row>
                <xdr:rowOff>0</xdr:rowOff>
              </to>
            </anchor>
          </controlPr>
        </control>
      </mc:Choice>
      <mc:Fallback>
        <control shapeId="2128" r:id="rId152" name="CheckBox33"/>
      </mc:Fallback>
    </mc:AlternateContent>
    <mc:AlternateContent xmlns:mc="http://schemas.openxmlformats.org/markup-compatibility/2006">
      <mc:Choice Requires="x14">
        <control shapeId="2129" r:id="rId154" name="CheckBox34">
          <controlPr defaultSize="0" autoLine="0" linkedCell="Z217" r:id="rId155">
            <anchor moveWithCells="1">
              <from>
                <xdr:col>2</xdr:col>
                <xdr:colOff>203200</xdr:colOff>
                <xdr:row>216</xdr:row>
                <xdr:rowOff>19050</xdr:rowOff>
              </from>
              <to>
                <xdr:col>2</xdr:col>
                <xdr:colOff>400050</xdr:colOff>
                <xdr:row>217</xdr:row>
                <xdr:rowOff>0</xdr:rowOff>
              </to>
            </anchor>
          </controlPr>
        </control>
      </mc:Choice>
      <mc:Fallback>
        <control shapeId="2129" r:id="rId154" name="CheckBox34"/>
      </mc:Fallback>
    </mc:AlternateContent>
    <mc:AlternateContent xmlns:mc="http://schemas.openxmlformats.org/markup-compatibility/2006">
      <mc:Choice Requires="x14">
        <control shapeId="2130" r:id="rId156" name="OptionButton43">
          <controlPr defaultSize="0" autoLine="0" linkedCell="Z263" r:id="rId157">
            <anchor moveWithCells="1">
              <from>
                <xdr:col>3</xdr:col>
                <xdr:colOff>190500</xdr:colOff>
                <xdr:row>262</xdr:row>
                <xdr:rowOff>50800</xdr:rowOff>
              </from>
              <to>
                <xdr:col>3</xdr:col>
                <xdr:colOff>336550</xdr:colOff>
                <xdr:row>262</xdr:row>
                <xdr:rowOff>184150</xdr:rowOff>
              </to>
            </anchor>
          </controlPr>
        </control>
      </mc:Choice>
      <mc:Fallback>
        <control shapeId="2130" r:id="rId156" name="OptionButton43"/>
      </mc:Fallback>
    </mc:AlternateContent>
    <mc:AlternateContent xmlns:mc="http://schemas.openxmlformats.org/markup-compatibility/2006">
      <mc:Choice Requires="x14">
        <control shapeId="2131" r:id="rId158" name="OptionButton44">
          <controlPr defaultSize="0" autoLine="0" linkedCell="Z264" r:id="rId159">
            <anchor moveWithCells="1">
              <from>
                <xdr:col>3</xdr:col>
                <xdr:colOff>190500</xdr:colOff>
                <xdr:row>263</xdr:row>
                <xdr:rowOff>50800</xdr:rowOff>
              </from>
              <to>
                <xdr:col>3</xdr:col>
                <xdr:colOff>336550</xdr:colOff>
                <xdr:row>263</xdr:row>
                <xdr:rowOff>184150</xdr:rowOff>
              </to>
            </anchor>
          </controlPr>
        </control>
      </mc:Choice>
      <mc:Fallback>
        <control shapeId="2131" r:id="rId158" name="OptionButton44"/>
      </mc:Fallback>
    </mc:AlternateContent>
    <mc:AlternateContent xmlns:mc="http://schemas.openxmlformats.org/markup-compatibility/2006">
      <mc:Choice Requires="x14">
        <control shapeId="2132" r:id="rId160" name="OptionButton45">
          <controlPr defaultSize="0" autoLine="0" linkedCell="Z359" r:id="rId161">
            <anchor moveWithCells="1">
              <from>
                <xdr:col>2</xdr:col>
                <xdr:colOff>190500</xdr:colOff>
                <xdr:row>358</xdr:row>
                <xdr:rowOff>50800</xdr:rowOff>
              </from>
              <to>
                <xdr:col>2</xdr:col>
                <xdr:colOff>336550</xdr:colOff>
                <xdr:row>358</xdr:row>
                <xdr:rowOff>184150</xdr:rowOff>
              </to>
            </anchor>
          </controlPr>
        </control>
      </mc:Choice>
      <mc:Fallback>
        <control shapeId="2132" r:id="rId160" name="OptionButton45"/>
      </mc:Fallback>
    </mc:AlternateContent>
    <mc:AlternateContent xmlns:mc="http://schemas.openxmlformats.org/markup-compatibility/2006">
      <mc:Choice Requires="x14">
        <control shapeId="2133" r:id="rId162" name="OptionButton46">
          <controlPr defaultSize="0" autoLine="0" linkedCell="Z360" r:id="rId163">
            <anchor moveWithCells="1">
              <from>
                <xdr:col>2</xdr:col>
                <xdr:colOff>190500</xdr:colOff>
                <xdr:row>359</xdr:row>
                <xdr:rowOff>50800</xdr:rowOff>
              </from>
              <to>
                <xdr:col>2</xdr:col>
                <xdr:colOff>355600</xdr:colOff>
                <xdr:row>359</xdr:row>
                <xdr:rowOff>190500</xdr:rowOff>
              </to>
            </anchor>
          </controlPr>
        </control>
      </mc:Choice>
      <mc:Fallback>
        <control shapeId="2133" r:id="rId162" name="OptionButton46"/>
      </mc:Fallback>
    </mc:AlternateContent>
    <mc:AlternateContent xmlns:mc="http://schemas.openxmlformats.org/markup-compatibility/2006">
      <mc:Choice Requires="x14">
        <control shapeId="2134" r:id="rId164" name="OptionButton47">
          <controlPr defaultSize="0" autoLine="0" linkedCell="Z385" r:id="rId165">
            <anchor moveWithCells="1">
              <from>
                <xdr:col>2</xdr:col>
                <xdr:colOff>190500</xdr:colOff>
                <xdr:row>384</xdr:row>
                <xdr:rowOff>50800</xdr:rowOff>
              </from>
              <to>
                <xdr:col>2</xdr:col>
                <xdr:colOff>336550</xdr:colOff>
                <xdr:row>384</xdr:row>
                <xdr:rowOff>184150</xdr:rowOff>
              </to>
            </anchor>
          </controlPr>
        </control>
      </mc:Choice>
      <mc:Fallback>
        <control shapeId="2134" r:id="rId164" name="OptionButton47"/>
      </mc:Fallback>
    </mc:AlternateContent>
    <mc:AlternateContent xmlns:mc="http://schemas.openxmlformats.org/markup-compatibility/2006">
      <mc:Choice Requires="x14">
        <control shapeId="2135" r:id="rId166" name="OptionButton48">
          <controlPr defaultSize="0" autoLine="0" linkedCell="Z386" r:id="rId167">
            <anchor moveWithCells="1">
              <from>
                <xdr:col>2</xdr:col>
                <xdr:colOff>190500</xdr:colOff>
                <xdr:row>385</xdr:row>
                <xdr:rowOff>50800</xdr:rowOff>
              </from>
              <to>
                <xdr:col>2</xdr:col>
                <xdr:colOff>355600</xdr:colOff>
                <xdr:row>385</xdr:row>
                <xdr:rowOff>190500</xdr:rowOff>
              </to>
            </anchor>
          </controlPr>
        </control>
      </mc:Choice>
      <mc:Fallback>
        <control shapeId="2135" r:id="rId166" name="OptionButton48"/>
      </mc:Fallback>
    </mc:AlternateContent>
    <mc:AlternateContent xmlns:mc="http://schemas.openxmlformats.org/markup-compatibility/2006">
      <mc:Choice Requires="x14">
        <control shapeId="2136" r:id="rId168" name="OptionButton49">
          <controlPr defaultSize="0" autoLine="0" linkedCell="Z398" r:id="rId169">
            <anchor moveWithCells="1">
              <from>
                <xdr:col>2</xdr:col>
                <xdr:colOff>190500</xdr:colOff>
                <xdr:row>397</xdr:row>
                <xdr:rowOff>50800</xdr:rowOff>
              </from>
              <to>
                <xdr:col>2</xdr:col>
                <xdr:colOff>336550</xdr:colOff>
                <xdr:row>397</xdr:row>
                <xdr:rowOff>184150</xdr:rowOff>
              </to>
            </anchor>
          </controlPr>
        </control>
      </mc:Choice>
      <mc:Fallback>
        <control shapeId="2136" r:id="rId168" name="OptionButton49"/>
      </mc:Fallback>
    </mc:AlternateContent>
    <mc:AlternateContent xmlns:mc="http://schemas.openxmlformats.org/markup-compatibility/2006">
      <mc:Choice Requires="x14">
        <control shapeId="2137" r:id="rId170" name="OptionButton50">
          <controlPr defaultSize="0" autoLine="0" linkedCell="Z399" r:id="rId171">
            <anchor moveWithCells="1">
              <from>
                <xdr:col>2</xdr:col>
                <xdr:colOff>190500</xdr:colOff>
                <xdr:row>398</xdr:row>
                <xdr:rowOff>50800</xdr:rowOff>
              </from>
              <to>
                <xdr:col>2</xdr:col>
                <xdr:colOff>336550</xdr:colOff>
                <xdr:row>398</xdr:row>
                <xdr:rowOff>184150</xdr:rowOff>
              </to>
            </anchor>
          </controlPr>
        </control>
      </mc:Choice>
      <mc:Fallback>
        <control shapeId="2137" r:id="rId170" name="OptionButton50"/>
      </mc:Fallback>
    </mc:AlternateContent>
    <mc:AlternateContent xmlns:mc="http://schemas.openxmlformats.org/markup-compatibility/2006">
      <mc:Choice Requires="x14">
        <control shapeId="2141" r:id="rId172" name="OptionButton51">
          <controlPr defaultSize="0" autoLine="0" linkedCell="Z402" r:id="rId173">
            <anchor moveWithCells="1">
              <from>
                <xdr:col>2</xdr:col>
                <xdr:colOff>190500</xdr:colOff>
                <xdr:row>401</xdr:row>
                <xdr:rowOff>50800</xdr:rowOff>
              </from>
              <to>
                <xdr:col>2</xdr:col>
                <xdr:colOff>336550</xdr:colOff>
                <xdr:row>401</xdr:row>
                <xdr:rowOff>184150</xdr:rowOff>
              </to>
            </anchor>
          </controlPr>
        </control>
      </mc:Choice>
      <mc:Fallback>
        <control shapeId="2141" r:id="rId172" name="OptionButton51"/>
      </mc:Fallback>
    </mc:AlternateContent>
    <mc:AlternateContent xmlns:mc="http://schemas.openxmlformats.org/markup-compatibility/2006">
      <mc:Choice Requires="x14">
        <control shapeId="2142" r:id="rId174" name="OptionButton52">
          <controlPr defaultSize="0" autoLine="0" linkedCell="Z403" r:id="rId175">
            <anchor moveWithCells="1">
              <from>
                <xdr:col>2</xdr:col>
                <xdr:colOff>190500</xdr:colOff>
                <xdr:row>402</xdr:row>
                <xdr:rowOff>50800</xdr:rowOff>
              </from>
              <to>
                <xdr:col>2</xdr:col>
                <xdr:colOff>336550</xdr:colOff>
                <xdr:row>402</xdr:row>
                <xdr:rowOff>184150</xdr:rowOff>
              </to>
            </anchor>
          </controlPr>
        </control>
      </mc:Choice>
      <mc:Fallback>
        <control shapeId="2142" r:id="rId174" name="OptionButton52"/>
      </mc:Fallback>
    </mc:AlternateContent>
    <mc:AlternateContent xmlns:mc="http://schemas.openxmlformats.org/markup-compatibility/2006">
      <mc:Choice Requires="x14">
        <control shapeId="2143" r:id="rId176" name="OptionButton53">
          <controlPr defaultSize="0" autoLine="0" linkedCell="Z406" r:id="rId177">
            <anchor moveWithCells="1">
              <from>
                <xdr:col>2</xdr:col>
                <xdr:colOff>190500</xdr:colOff>
                <xdr:row>405</xdr:row>
                <xdr:rowOff>50800</xdr:rowOff>
              </from>
              <to>
                <xdr:col>2</xdr:col>
                <xdr:colOff>336550</xdr:colOff>
                <xdr:row>405</xdr:row>
                <xdr:rowOff>184150</xdr:rowOff>
              </to>
            </anchor>
          </controlPr>
        </control>
      </mc:Choice>
      <mc:Fallback>
        <control shapeId="2143" r:id="rId176" name="OptionButton53"/>
      </mc:Fallback>
    </mc:AlternateContent>
    <mc:AlternateContent xmlns:mc="http://schemas.openxmlformats.org/markup-compatibility/2006">
      <mc:Choice Requires="x14">
        <control shapeId="2144" r:id="rId178" name="OptionButton54">
          <controlPr defaultSize="0" autoLine="0" linkedCell="Z404" r:id="rId179">
            <anchor moveWithCells="1">
              <from>
                <xdr:col>2</xdr:col>
                <xdr:colOff>190500</xdr:colOff>
                <xdr:row>403</xdr:row>
                <xdr:rowOff>50800</xdr:rowOff>
              </from>
              <to>
                <xdr:col>2</xdr:col>
                <xdr:colOff>336550</xdr:colOff>
                <xdr:row>403</xdr:row>
                <xdr:rowOff>184150</xdr:rowOff>
              </to>
            </anchor>
          </controlPr>
        </control>
      </mc:Choice>
      <mc:Fallback>
        <control shapeId="2144" r:id="rId178" name="OptionButton54"/>
      </mc:Fallback>
    </mc:AlternateContent>
    <mc:AlternateContent xmlns:mc="http://schemas.openxmlformats.org/markup-compatibility/2006">
      <mc:Choice Requires="x14">
        <control shapeId="2145" r:id="rId180" name="OptionButton55">
          <controlPr defaultSize="0" autoLine="0" linkedCell="Z405" r:id="rId181">
            <anchor moveWithCells="1">
              <from>
                <xdr:col>2</xdr:col>
                <xdr:colOff>190500</xdr:colOff>
                <xdr:row>404</xdr:row>
                <xdr:rowOff>50800</xdr:rowOff>
              </from>
              <to>
                <xdr:col>2</xdr:col>
                <xdr:colOff>336550</xdr:colOff>
                <xdr:row>404</xdr:row>
                <xdr:rowOff>184150</xdr:rowOff>
              </to>
            </anchor>
          </controlPr>
        </control>
      </mc:Choice>
      <mc:Fallback>
        <control shapeId="2145" r:id="rId180" name="OptionButton55"/>
      </mc:Fallback>
    </mc:AlternateContent>
    <mc:AlternateContent xmlns:mc="http://schemas.openxmlformats.org/markup-compatibility/2006">
      <mc:Choice Requires="x14">
        <control shapeId="2146" r:id="rId182" name="OptionButton56">
          <controlPr defaultSize="0" autoLine="0" linkedCell="Z111" r:id="rId183">
            <anchor moveWithCells="1">
              <from>
                <xdr:col>4</xdr:col>
                <xdr:colOff>190500</xdr:colOff>
                <xdr:row>110</xdr:row>
                <xdr:rowOff>50800</xdr:rowOff>
              </from>
              <to>
                <xdr:col>4</xdr:col>
                <xdr:colOff>336550</xdr:colOff>
                <xdr:row>110</xdr:row>
                <xdr:rowOff>184150</xdr:rowOff>
              </to>
            </anchor>
          </controlPr>
        </control>
      </mc:Choice>
      <mc:Fallback>
        <control shapeId="2146" r:id="rId182" name="OptionButton56"/>
      </mc:Fallback>
    </mc:AlternateContent>
    <mc:AlternateContent xmlns:mc="http://schemas.openxmlformats.org/markup-compatibility/2006">
      <mc:Choice Requires="x14">
        <control shapeId="2147" r:id="rId184" name="OptionButton57">
          <controlPr defaultSize="0" autoLine="0" linkedCell="Z112" r:id="rId185">
            <anchor moveWithCells="1">
              <from>
                <xdr:col>4</xdr:col>
                <xdr:colOff>190500</xdr:colOff>
                <xdr:row>111</xdr:row>
                <xdr:rowOff>50800</xdr:rowOff>
              </from>
              <to>
                <xdr:col>4</xdr:col>
                <xdr:colOff>336550</xdr:colOff>
                <xdr:row>111</xdr:row>
                <xdr:rowOff>184150</xdr:rowOff>
              </to>
            </anchor>
          </controlPr>
        </control>
      </mc:Choice>
      <mc:Fallback>
        <control shapeId="2147" r:id="rId184" name="OptionButton57"/>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F81C8-3B6B-4D24-BD7C-BFB50BD9E278}">
  <sheetPr>
    <tabColor rgb="FFFF0000"/>
  </sheetPr>
  <dimension ref="A1:O77"/>
  <sheetViews>
    <sheetView showGridLines="0" topLeftCell="A59" zoomScale="80" zoomScaleNormal="80" workbookViewId="0">
      <selection activeCell="J73" sqref="J73"/>
    </sheetView>
  </sheetViews>
  <sheetFormatPr defaultColWidth="8.7265625" defaultRowHeight="16.399999999999999" customHeight="1" x14ac:dyDescent="0.35"/>
  <cols>
    <col min="1" max="1" width="2" customWidth="1"/>
    <col min="2" max="2" width="12.26953125" bestFit="1" customWidth="1"/>
    <col min="3" max="3" width="60.453125" customWidth="1"/>
    <col min="4" max="4" width="58.1796875" customWidth="1"/>
    <col min="5" max="5" width="18.54296875" customWidth="1"/>
    <col min="6" max="12" width="13.26953125" customWidth="1"/>
    <col min="13" max="13" width="55.453125" customWidth="1"/>
    <col min="14" max="14" width="4.54296875" customWidth="1"/>
    <col min="15" max="15" width="73.7265625" customWidth="1"/>
  </cols>
  <sheetData>
    <row r="1" spans="1:15" ht="15" thickBot="1" x14ac:dyDescent="0.4">
      <c r="A1" s="9"/>
      <c r="B1" s="10"/>
      <c r="C1" s="11"/>
      <c r="D1" s="9"/>
      <c r="E1" s="9"/>
      <c r="F1" s="9"/>
      <c r="G1" s="9"/>
      <c r="H1" s="9"/>
      <c r="I1" s="9"/>
      <c r="J1" s="9"/>
      <c r="K1" s="9"/>
      <c r="L1" s="9"/>
      <c r="M1" s="9"/>
      <c r="N1" s="9"/>
      <c r="O1" s="65"/>
    </row>
    <row r="2" spans="1:15" ht="35" thickBot="1" x14ac:dyDescent="0.7">
      <c r="A2" s="9"/>
      <c r="B2" s="106" t="s">
        <v>207</v>
      </c>
      <c r="C2" s="107"/>
      <c r="D2" s="107"/>
      <c r="E2" s="107"/>
      <c r="F2" s="107"/>
      <c r="G2" s="107"/>
      <c r="H2" s="107"/>
      <c r="I2" s="107"/>
      <c r="J2" s="107"/>
      <c r="K2" s="107"/>
      <c r="L2" s="107"/>
      <c r="M2" s="108"/>
      <c r="N2" s="49"/>
      <c r="O2" s="66"/>
    </row>
    <row r="3" spans="1:15" ht="14.5" x14ac:dyDescent="0.35">
      <c r="A3" s="9"/>
      <c r="B3" s="10"/>
      <c r="C3" s="11"/>
      <c r="D3" s="9"/>
      <c r="E3" s="9"/>
      <c r="F3" s="9"/>
      <c r="G3" s="9"/>
      <c r="H3" s="9"/>
      <c r="I3" s="9"/>
      <c r="J3" s="9"/>
      <c r="K3" s="9"/>
      <c r="L3" s="9"/>
      <c r="M3" s="9"/>
      <c r="N3" s="9"/>
      <c r="O3" s="66"/>
    </row>
    <row r="4" spans="1:15" ht="14.5" x14ac:dyDescent="0.35">
      <c r="A4" s="9"/>
      <c r="B4" s="114" t="s">
        <v>197</v>
      </c>
      <c r="C4" s="115"/>
      <c r="D4" s="115"/>
      <c r="E4" s="115"/>
      <c r="F4" s="115"/>
      <c r="G4" s="115"/>
      <c r="H4" s="115"/>
      <c r="I4" s="115"/>
      <c r="J4" s="115"/>
      <c r="K4" s="115"/>
      <c r="L4" s="115"/>
      <c r="M4" s="116"/>
      <c r="N4" s="9"/>
      <c r="O4" s="66"/>
    </row>
    <row r="5" spans="1:15" ht="14.5" x14ac:dyDescent="0.35">
      <c r="A5" s="9"/>
      <c r="B5" s="117"/>
      <c r="C5" s="118"/>
      <c r="D5" s="118"/>
      <c r="E5" s="118"/>
      <c r="F5" s="118"/>
      <c r="G5" s="118"/>
      <c r="H5" s="118"/>
      <c r="I5" s="118"/>
      <c r="J5" s="118"/>
      <c r="K5" s="118"/>
      <c r="L5" s="118"/>
      <c r="M5" s="119"/>
      <c r="N5" s="9"/>
      <c r="O5" s="67"/>
    </row>
    <row r="6" spans="1:15" s="13" customFormat="1" ht="37" customHeight="1" x14ac:dyDescent="0.35">
      <c r="A6" s="10"/>
      <c r="B6" s="120"/>
      <c r="C6" s="121"/>
      <c r="D6" s="121"/>
      <c r="E6" s="121"/>
      <c r="F6" s="121"/>
      <c r="G6" s="121"/>
      <c r="H6" s="121"/>
      <c r="I6" s="121"/>
      <c r="J6" s="121"/>
      <c r="K6" s="121"/>
      <c r="L6" s="121"/>
      <c r="M6" s="122"/>
      <c r="N6" s="50"/>
      <c r="O6" s="68"/>
    </row>
    <row r="7" spans="1:15" ht="32.5" thickBot="1" x14ac:dyDescent="0.65">
      <c r="A7" s="9"/>
      <c r="B7" s="12"/>
      <c r="C7" s="14"/>
      <c r="D7" s="15"/>
      <c r="E7" s="16"/>
      <c r="F7" s="9"/>
      <c r="G7" s="9"/>
      <c r="H7" s="9"/>
      <c r="I7" s="9"/>
      <c r="J7" s="17"/>
      <c r="K7" s="17"/>
      <c r="L7" s="17"/>
      <c r="M7" s="17"/>
      <c r="N7" s="17"/>
      <c r="O7" s="67"/>
    </row>
    <row r="8" spans="1:15" ht="30" customHeight="1" x14ac:dyDescent="0.35">
      <c r="A8" s="18"/>
      <c r="B8" s="123" t="s">
        <v>7</v>
      </c>
      <c r="C8" s="124"/>
      <c r="D8" s="124"/>
      <c r="E8" s="125"/>
      <c r="F8" s="109" t="s">
        <v>196</v>
      </c>
      <c r="G8" s="109"/>
      <c r="H8" s="109"/>
      <c r="I8" s="109"/>
      <c r="J8" s="109"/>
      <c r="K8" s="109"/>
      <c r="L8" s="110"/>
      <c r="M8" s="18"/>
      <c r="N8" s="18"/>
      <c r="O8" s="67"/>
    </row>
    <row r="9" spans="1:15" ht="33" customHeight="1" thickBot="1" x14ac:dyDescent="0.65">
      <c r="A9" s="9"/>
      <c r="B9" s="126"/>
      <c r="C9" s="127"/>
      <c r="D9" s="127"/>
      <c r="E9" s="128"/>
      <c r="F9" s="111" t="s">
        <v>208</v>
      </c>
      <c r="G9" s="112"/>
      <c r="H9" s="111" t="s">
        <v>209</v>
      </c>
      <c r="I9" s="112"/>
      <c r="J9" s="113" t="s">
        <v>210</v>
      </c>
      <c r="K9" s="112"/>
      <c r="L9" s="19" t="s">
        <v>11</v>
      </c>
      <c r="M9" s="20"/>
      <c r="N9" s="17"/>
      <c r="O9" s="67"/>
    </row>
    <row r="10" spans="1:15" ht="42" x14ac:dyDescent="0.6">
      <c r="A10" s="9"/>
      <c r="B10" s="52" t="s">
        <v>12</v>
      </c>
      <c r="C10" s="51" t="s">
        <v>13</v>
      </c>
      <c r="D10" s="52"/>
      <c r="E10" s="52" t="s">
        <v>14</v>
      </c>
      <c r="F10" s="19" t="s">
        <v>232</v>
      </c>
      <c r="G10" s="19" t="s">
        <v>233</v>
      </c>
      <c r="H10" s="19" t="s">
        <v>234</v>
      </c>
      <c r="I10" s="19" t="s">
        <v>235</v>
      </c>
      <c r="J10" s="19" t="s">
        <v>19</v>
      </c>
      <c r="K10" s="19" t="s">
        <v>20</v>
      </c>
      <c r="L10" s="19" t="s">
        <v>21</v>
      </c>
      <c r="M10" s="19" t="s">
        <v>22</v>
      </c>
      <c r="N10" s="17"/>
      <c r="O10" s="19" t="s">
        <v>23</v>
      </c>
    </row>
    <row r="11" spans="1:15" ht="32" hidden="1" x14ac:dyDescent="0.6">
      <c r="A11" s="9"/>
      <c r="B11" s="21" t="s">
        <v>12</v>
      </c>
      <c r="C11" s="11"/>
      <c r="D11" s="9"/>
      <c r="E11" s="23" t="s">
        <v>14</v>
      </c>
      <c r="F11" s="24" t="s">
        <v>24</v>
      </c>
      <c r="G11" s="22" t="s">
        <v>25</v>
      </c>
      <c r="H11" s="22" t="s">
        <v>26</v>
      </c>
      <c r="I11" s="22" t="s">
        <v>27</v>
      </c>
      <c r="J11" s="22" t="s">
        <v>28</v>
      </c>
      <c r="K11" s="22" t="s">
        <v>29</v>
      </c>
      <c r="L11" s="22" t="s">
        <v>30</v>
      </c>
      <c r="M11" s="22" t="s">
        <v>22</v>
      </c>
      <c r="N11" s="17"/>
      <c r="O11" s="67"/>
    </row>
    <row r="12" spans="1:15" ht="16" customHeight="1" x14ac:dyDescent="0.6">
      <c r="A12" s="9"/>
      <c r="B12" s="129">
        <v>1</v>
      </c>
      <c r="C12" s="135" t="s">
        <v>228</v>
      </c>
      <c r="D12" s="54" t="s">
        <v>32</v>
      </c>
      <c r="E12" s="55"/>
      <c r="F12" s="55"/>
      <c r="G12" s="55"/>
      <c r="H12" s="55"/>
      <c r="I12" s="55"/>
      <c r="J12" s="55"/>
      <c r="K12" s="55"/>
      <c r="L12" s="55"/>
      <c r="M12" s="56"/>
      <c r="N12" s="17"/>
      <c r="O12" s="69"/>
    </row>
    <row r="13" spans="1:15" ht="16" customHeight="1" x14ac:dyDescent="0.6">
      <c r="A13" s="9"/>
      <c r="B13" s="130"/>
      <c r="C13" s="136"/>
      <c r="D13" s="25" t="s">
        <v>33</v>
      </c>
      <c r="E13" s="25" t="s">
        <v>34</v>
      </c>
      <c r="F13" s="26">
        <v>0</v>
      </c>
      <c r="G13" s="27">
        <f>IF(OR(F13="", $L13=""),"",IF($L13=0,0,F13/$L13))</f>
        <v>0</v>
      </c>
      <c r="H13" s="26">
        <v>0</v>
      </c>
      <c r="I13" s="27">
        <f t="shared" ref="I13:I26" si="0">IF(OR(H13="", $L13=""),"",IF($L13=0,0,H13/$L13))</f>
        <v>0</v>
      </c>
      <c r="J13" s="26">
        <v>0</v>
      </c>
      <c r="K13" s="27">
        <f t="shared" ref="K13:K26" si="1">IF(OR(J13="", $L13=""),"",IF($L13=0,0,J13/$L13))</f>
        <v>0</v>
      </c>
      <c r="L13" s="28">
        <f>IF(OR(F13="",H13="",J13=""),"",SUM(F13,H13,J13))</f>
        <v>0</v>
      </c>
      <c r="M13" s="61"/>
      <c r="N13" s="17"/>
      <c r="O13" s="70" t="str">
        <f>IF(OR(F13="",H13="",J13=""),"There are blank boxes",IF(OR(F13&lt;0,H13&lt;0,J13&lt;0),"There are negative staff numbers",""))</f>
        <v/>
      </c>
    </row>
    <row r="14" spans="1:15" ht="16" customHeight="1" x14ac:dyDescent="0.6">
      <c r="A14" s="9"/>
      <c r="B14" s="130"/>
      <c r="C14" s="136"/>
      <c r="D14" s="25" t="s">
        <v>35</v>
      </c>
      <c r="E14" s="25" t="s">
        <v>34</v>
      </c>
      <c r="F14" s="26">
        <v>0</v>
      </c>
      <c r="G14" s="27">
        <f>IF(OR(F14="", $L14=""),"",IF($L14=0,0,F14/$L14))</f>
        <v>0</v>
      </c>
      <c r="H14" s="26">
        <v>0</v>
      </c>
      <c r="I14" s="27">
        <f t="shared" si="0"/>
        <v>0</v>
      </c>
      <c r="J14" s="26">
        <v>0</v>
      </c>
      <c r="K14" s="27">
        <f t="shared" si="1"/>
        <v>0</v>
      </c>
      <c r="L14" s="28">
        <f t="shared" ref="L14:L31" si="2">IF(OR(F14="",H14="",J14=""),"",SUM(F14,H14,J14))</f>
        <v>0</v>
      </c>
      <c r="M14" s="61"/>
      <c r="N14" s="17"/>
      <c r="O14" s="70" t="str">
        <f t="shared" ref="O14:O26" si="3">IF(OR(F14="",H14="",J14=""),"There are blank boxes",IF(OR(F14&lt;0,H14&lt;0,J14&lt;0),"There are negative staff numbers",""))</f>
        <v/>
      </c>
    </row>
    <row r="15" spans="1:15" ht="16" customHeight="1" x14ac:dyDescent="0.6">
      <c r="A15" s="9"/>
      <c r="B15" s="130"/>
      <c r="C15" s="136"/>
      <c r="D15" s="25" t="s">
        <v>36</v>
      </c>
      <c r="E15" s="25" t="s">
        <v>34</v>
      </c>
      <c r="F15" s="26">
        <v>0</v>
      </c>
      <c r="G15" s="27">
        <f>IF(OR(F15="", $L15=""),"",IF($L15=0,0,F15/$L15))</f>
        <v>0</v>
      </c>
      <c r="H15" s="26">
        <v>0</v>
      </c>
      <c r="I15" s="27">
        <f t="shared" si="0"/>
        <v>0</v>
      </c>
      <c r="J15" s="26">
        <v>0</v>
      </c>
      <c r="K15" s="27">
        <f t="shared" si="1"/>
        <v>0</v>
      </c>
      <c r="L15" s="28">
        <f t="shared" si="2"/>
        <v>0</v>
      </c>
      <c r="M15" s="61"/>
      <c r="N15" s="17"/>
      <c r="O15" s="70" t="str">
        <f t="shared" si="3"/>
        <v/>
      </c>
    </row>
    <row r="16" spans="1:15" ht="16" customHeight="1" x14ac:dyDescent="0.6">
      <c r="A16" s="9"/>
      <c r="B16" s="130"/>
      <c r="C16" s="136"/>
      <c r="D16" s="25" t="s">
        <v>37</v>
      </c>
      <c r="E16" s="25" t="s">
        <v>34</v>
      </c>
      <c r="F16" s="26">
        <v>3</v>
      </c>
      <c r="G16" s="27">
        <f t="shared" ref="G16:G26" si="4">IF(OR(F16="", $L16=""),"",IF($L16=0,0,F16/$L16))</f>
        <v>9.375E-2</v>
      </c>
      <c r="H16" s="26">
        <v>28</v>
      </c>
      <c r="I16" s="27">
        <f t="shared" si="0"/>
        <v>0.875</v>
      </c>
      <c r="J16" s="26">
        <v>1</v>
      </c>
      <c r="K16" s="27">
        <f t="shared" si="1"/>
        <v>3.125E-2</v>
      </c>
      <c r="L16" s="28">
        <f t="shared" si="2"/>
        <v>32</v>
      </c>
      <c r="M16" s="61"/>
      <c r="N16" s="17"/>
      <c r="O16" s="70" t="str">
        <f t="shared" si="3"/>
        <v/>
      </c>
    </row>
    <row r="17" spans="1:15" ht="16" customHeight="1" x14ac:dyDescent="0.6">
      <c r="A17" s="9"/>
      <c r="B17" s="130"/>
      <c r="C17" s="136"/>
      <c r="D17" s="25" t="s">
        <v>38</v>
      </c>
      <c r="E17" s="25" t="s">
        <v>34</v>
      </c>
      <c r="F17" s="26">
        <v>2</v>
      </c>
      <c r="G17" s="27">
        <f t="shared" si="4"/>
        <v>4.6511627906976744E-2</v>
      </c>
      <c r="H17" s="26">
        <v>37</v>
      </c>
      <c r="I17" s="27">
        <f t="shared" si="0"/>
        <v>0.86046511627906974</v>
      </c>
      <c r="J17" s="26">
        <v>4</v>
      </c>
      <c r="K17" s="27">
        <f t="shared" si="1"/>
        <v>9.3023255813953487E-2</v>
      </c>
      <c r="L17" s="28">
        <f t="shared" si="2"/>
        <v>43</v>
      </c>
      <c r="M17" s="61"/>
      <c r="N17" s="17"/>
      <c r="O17" s="70" t="str">
        <f t="shared" si="3"/>
        <v/>
      </c>
    </row>
    <row r="18" spans="1:15" ht="16" customHeight="1" x14ac:dyDescent="0.6">
      <c r="A18" s="9"/>
      <c r="B18" s="130"/>
      <c r="C18" s="136"/>
      <c r="D18" s="25" t="s">
        <v>39</v>
      </c>
      <c r="E18" s="25" t="s">
        <v>34</v>
      </c>
      <c r="F18" s="26">
        <v>6</v>
      </c>
      <c r="G18" s="27">
        <f t="shared" si="4"/>
        <v>8.8235294117647065E-2</v>
      </c>
      <c r="H18" s="26">
        <v>57</v>
      </c>
      <c r="I18" s="27">
        <f t="shared" si="0"/>
        <v>0.83823529411764708</v>
      </c>
      <c r="J18" s="26">
        <v>5</v>
      </c>
      <c r="K18" s="27">
        <f t="shared" si="1"/>
        <v>7.3529411764705885E-2</v>
      </c>
      <c r="L18" s="28">
        <f t="shared" si="2"/>
        <v>68</v>
      </c>
      <c r="M18" s="61"/>
      <c r="N18" s="17"/>
      <c r="O18" s="70" t="str">
        <f t="shared" si="3"/>
        <v/>
      </c>
    </row>
    <row r="19" spans="1:15" ht="16" customHeight="1" x14ac:dyDescent="0.6">
      <c r="A19" s="9"/>
      <c r="B19" s="130"/>
      <c r="C19" s="136"/>
      <c r="D19" s="25" t="s">
        <v>40</v>
      </c>
      <c r="E19" s="25" t="s">
        <v>34</v>
      </c>
      <c r="F19" s="26">
        <v>11</v>
      </c>
      <c r="G19" s="27">
        <f t="shared" si="4"/>
        <v>0.13924050632911392</v>
      </c>
      <c r="H19" s="26">
        <v>63</v>
      </c>
      <c r="I19" s="27">
        <f t="shared" si="0"/>
        <v>0.79746835443037978</v>
      </c>
      <c r="J19" s="26">
        <v>5</v>
      </c>
      <c r="K19" s="27">
        <f t="shared" si="1"/>
        <v>6.3291139240506333E-2</v>
      </c>
      <c r="L19" s="28">
        <f t="shared" si="2"/>
        <v>79</v>
      </c>
      <c r="M19" s="61"/>
      <c r="N19" s="17"/>
      <c r="O19" s="70" t="str">
        <f t="shared" si="3"/>
        <v/>
      </c>
    </row>
    <row r="20" spans="1:15" ht="16" customHeight="1" x14ac:dyDescent="0.6">
      <c r="A20" s="9"/>
      <c r="B20" s="130"/>
      <c r="C20" s="136"/>
      <c r="D20" s="25" t="s">
        <v>41</v>
      </c>
      <c r="E20" s="25" t="s">
        <v>34</v>
      </c>
      <c r="F20" s="26">
        <v>9</v>
      </c>
      <c r="G20" s="27">
        <f t="shared" si="4"/>
        <v>8.4112149532710276E-2</v>
      </c>
      <c r="H20" s="26">
        <v>91</v>
      </c>
      <c r="I20" s="27">
        <f t="shared" si="0"/>
        <v>0.85046728971962615</v>
      </c>
      <c r="J20" s="26">
        <v>7</v>
      </c>
      <c r="K20" s="27">
        <f t="shared" si="1"/>
        <v>6.5420560747663545E-2</v>
      </c>
      <c r="L20" s="28">
        <f t="shared" si="2"/>
        <v>107</v>
      </c>
      <c r="M20" s="61"/>
      <c r="N20" s="17"/>
      <c r="O20" s="70" t="str">
        <f t="shared" si="3"/>
        <v/>
      </c>
    </row>
    <row r="21" spans="1:15" ht="16" customHeight="1" x14ac:dyDescent="0.6">
      <c r="A21" s="9"/>
      <c r="B21" s="130"/>
      <c r="C21" s="136"/>
      <c r="D21" s="25" t="s">
        <v>42</v>
      </c>
      <c r="E21" s="25" t="s">
        <v>34</v>
      </c>
      <c r="F21" s="26">
        <v>16</v>
      </c>
      <c r="G21" s="27">
        <f t="shared" si="4"/>
        <v>0.19753086419753085</v>
      </c>
      <c r="H21" s="26">
        <v>61</v>
      </c>
      <c r="I21" s="27">
        <f t="shared" si="0"/>
        <v>0.75308641975308643</v>
      </c>
      <c r="J21" s="26">
        <v>4</v>
      </c>
      <c r="K21" s="27">
        <f t="shared" si="1"/>
        <v>4.9382716049382713E-2</v>
      </c>
      <c r="L21" s="28">
        <f t="shared" si="2"/>
        <v>81</v>
      </c>
      <c r="M21" s="61"/>
      <c r="N21" s="17"/>
      <c r="O21" s="70" t="str">
        <f t="shared" si="3"/>
        <v/>
      </c>
    </row>
    <row r="22" spans="1:15" ht="16" customHeight="1" x14ac:dyDescent="0.6">
      <c r="A22" s="9"/>
      <c r="B22" s="130"/>
      <c r="C22" s="136"/>
      <c r="D22" s="25" t="s">
        <v>43</v>
      </c>
      <c r="E22" s="25" t="s">
        <v>34</v>
      </c>
      <c r="F22" s="26">
        <v>6</v>
      </c>
      <c r="G22" s="27">
        <f t="shared" si="4"/>
        <v>0.12244897959183673</v>
      </c>
      <c r="H22" s="26">
        <v>41</v>
      </c>
      <c r="I22" s="27">
        <f t="shared" si="0"/>
        <v>0.83673469387755106</v>
      </c>
      <c r="J22" s="26">
        <v>2</v>
      </c>
      <c r="K22" s="27">
        <f t="shared" si="1"/>
        <v>4.0816326530612242E-2</v>
      </c>
      <c r="L22" s="28">
        <f t="shared" si="2"/>
        <v>49</v>
      </c>
      <c r="M22" s="61"/>
      <c r="N22" s="17"/>
      <c r="O22" s="70" t="str">
        <f t="shared" si="3"/>
        <v/>
      </c>
    </row>
    <row r="23" spans="1:15" ht="16" customHeight="1" x14ac:dyDescent="0.6">
      <c r="A23" s="9"/>
      <c r="B23" s="130"/>
      <c r="C23" s="136"/>
      <c r="D23" s="25" t="s">
        <v>44</v>
      </c>
      <c r="E23" s="25" t="s">
        <v>34</v>
      </c>
      <c r="F23" s="26">
        <v>3</v>
      </c>
      <c r="G23" s="27">
        <f t="shared" si="4"/>
        <v>0.11538461538461539</v>
      </c>
      <c r="H23" s="26">
        <v>21</v>
      </c>
      <c r="I23" s="27">
        <f t="shared" si="0"/>
        <v>0.80769230769230771</v>
      </c>
      <c r="J23" s="26">
        <v>2</v>
      </c>
      <c r="K23" s="27">
        <f t="shared" si="1"/>
        <v>7.6923076923076927E-2</v>
      </c>
      <c r="L23" s="28">
        <f t="shared" si="2"/>
        <v>26</v>
      </c>
      <c r="M23" s="61"/>
      <c r="N23" s="17"/>
      <c r="O23" s="70" t="str">
        <f t="shared" si="3"/>
        <v/>
      </c>
    </row>
    <row r="24" spans="1:15" ht="16" customHeight="1" x14ac:dyDescent="0.6">
      <c r="A24" s="9"/>
      <c r="B24" s="130"/>
      <c r="C24" s="136"/>
      <c r="D24" s="25" t="s">
        <v>45</v>
      </c>
      <c r="E24" s="25" t="s">
        <v>34</v>
      </c>
      <c r="F24" s="26">
        <v>2</v>
      </c>
      <c r="G24" s="27">
        <f t="shared" si="4"/>
        <v>0.1</v>
      </c>
      <c r="H24" s="26">
        <v>13</v>
      </c>
      <c r="I24" s="27">
        <f t="shared" si="0"/>
        <v>0.65</v>
      </c>
      <c r="J24" s="26">
        <v>5</v>
      </c>
      <c r="K24" s="27">
        <f t="shared" si="1"/>
        <v>0.25</v>
      </c>
      <c r="L24" s="28">
        <f t="shared" si="2"/>
        <v>20</v>
      </c>
      <c r="M24" s="61"/>
      <c r="N24" s="17"/>
      <c r="O24" s="70" t="str">
        <f t="shared" si="3"/>
        <v/>
      </c>
    </row>
    <row r="25" spans="1:15" ht="16" customHeight="1" x14ac:dyDescent="0.6">
      <c r="A25" s="9"/>
      <c r="B25" s="130"/>
      <c r="C25" s="136"/>
      <c r="D25" s="25" t="s">
        <v>46</v>
      </c>
      <c r="E25" s="25" t="s">
        <v>34</v>
      </c>
      <c r="F25" s="26">
        <v>1</v>
      </c>
      <c r="G25" s="27">
        <f t="shared" si="4"/>
        <v>6.6666666666666666E-2</v>
      </c>
      <c r="H25" s="26">
        <v>13</v>
      </c>
      <c r="I25" s="27">
        <f t="shared" si="0"/>
        <v>0.8666666666666667</v>
      </c>
      <c r="J25" s="26">
        <v>1</v>
      </c>
      <c r="K25" s="27">
        <f t="shared" si="1"/>
        <v>6.6666666666666666E-2</v>
      </c>
      <c r="L25" s="28">
        <f t="shared" si="2"/>
        <v>15</v>
      </c>
      <c r="M25" s="61"/>
      <c r="N25" s="17"/>
      <c r="O25" s="70" t="str">
        <f t="shared" si="3"/>
        <v/>
      </c>
    </row>
    <row r="26" spans="1:15" ht="16" customHeight="1" x14ac:dyDescent="0.6">
      <c r="A26" s="9"/>
      <c r="B26" s="130"/>
      <c r="C26" s="136"/>
      <c r="D26" s="25" t="s">
        <v>47</v>
      </c>
      <c r="E26" s="25" t="s">
        <v>34</v>
      </c>
      <c r="F26" s="26">
        <v>1</v>
      </c>
      <c r="G26" s="27">
        <f t="shared" si="4"/>
        <v>0.1111111111111111</v>
      </c>
      <c r="H26" s="26">
        <v>8</v>
      </c>
      <c r="I26" s="27">
        <f t="shared" si="0"/>
        <v>0.88888888888888884</v>
      </c>
      <c r="J26" s="26">
        <v>0</v>
      </c>
      <c r="K26" s="27">
        <f t="shared" si="1"/>
        <v>0</v>
      </c>
      <c r="L26" s="28">
        <f t="shared" si="2"/>
        <v>9</v>
      </c>
      <c r="M26" s="61"/>
      <c r="N26" s="17"/>
      <c r="O26" s="70" t="str">
        <f t="shared" si="3"/>
        <v/>
      </c>
    </row>
    <row r="27" spans="1:15" ht="16" customHeight="1" x14ac:dyDescent="0.6">
      <c r="A27" s="9"/>
      <c r="B27" s="130"/>
      <c r="C27" s="136"/>
      <c r="D27" s="34" t="s">
        <v>49</v>
      </c>
      <c r="E27" s="34" t="s">
        <v>50</v>
      </c>
      <c r="F27" s="74">
        <f>IF(OR(F13="",F14="",F15="",F16="",F17=""),"",SUM(F13:F17))</f>
        <v>5</v>
      </c>
      <c r="G27" s="73">
        <f t="shared" ref="G27:G30" si="5">IF(OR(F27="", $L27="", $L27=0),"",F27/$L27)</f>
        <v>6.6666666666666666E-2</v>
      </c>
      <c r="H27" s="74">
        <f>IF(OR(H13="",H14="",H15="",H16="",H17=""),"",SUM(H13:H17))</f>
        <v>65</v>
      </c>
      <c r="I27" s="73">
        <f t="shared" ref="I27:I30" si="6">IF(OR(H27="", $L27="", $L27=0),"",H27/$L27)</f>
        <v>0.8666666666666667</v>
      </c>
      <c r="J27" s="74">
        <f>IF(OR(J13="",J14="",J15="",J16="",J17=""),"",SUM(J13:J17))</f>
        <v>5</v>
      </c>
      <c r="K27" s="73">
        <f t="shared" ref="K27:K30" si="7">IF(OR(J27="", $L27="", $L27=0),"",J27/$L27)</f>
        <v>6.6666666666666666E-2</v>
      </c>
      <c r="L27" s="74">
        <f t="shared" si="2"/>
        <v>75</v>
      </c>
      <c r="M27" s="75"/>
      <c r="N27" s="17"/>
      <c r="O27" s="70"/>
    </row>
    <row r="28" spans="1:15" ht="16" customHeight="1" x14ac:dyDescent="0.6">
      <c r="A28" s="9"/>
      <c r="B28" s="130"/>
      <c r="C28" s="136"/>
      <c r="D28" s="34" t="s">
        <v>51</v>
      </c>
      <c r="E28" s="34" t="s">
        <v>50</v>
      </c>
      <c r="F28" s="74">
        <f>IF(OR(F18="",F19="",F20="",),"",SUM(F18:F20))</f>
        <v>26</v>
      </c>
      <c r="G28" s="73">
        <f t="shared" si="5"/>
        <v>0.10236220472440945</v>
      </c>
      <c r="H28" s="74">
        <f>IF(OR(H18="",H19="",H20="",),"",SUM(H18:H20))</f>
        <v>211</v>
      </c>
      <c r="I28" s="73">
        <f t="shared" si="6"/>
        <v>0.8307086614173228</v>
      </c>
      <c r="J28" s="74">
        <f>IF(OR(J18="",J19="",J20="",),"",SUM(J18:J20))</f>
        <v>17</v>
      </c>
      <c r="K28" s="73">
        <f t="shared" si="7"/>
        <v>6.6929133858267723E-2</v>
      </c>
      <c r="L28" s="74">
        <f t="shared" si="2"/>
        <v>254</v>
      </c>
      <c r="M28" s="75"/>
      <c r="N28" s="17"/>
      <c r="O28" s="70"/>
    </row>
    <row r="29" spans="1:15" ht="16" customHeight="1" x14ac:dyDescent="0.6">
      <c r="A29" s="9"/>
      <c r="B29" s="130"/>
      <c r="C29" s="136"/>
      <c r="D29" s="34" t="s">
        <v>52</v>
      </c>
      <c r="E29" s="34" t="s">
        <v>50</v>
      </c>
      <c r="F29" s="74">
        <f>IF(OR(F21="",F22=""),"",SUM(F21:F22))</f>
        <v>22</v>
      </c>
      <c r="G29" s="73">
        <f t="shared" si="5"/>
        <v>0.16923076923076924</v>
      </c>
      <c r="H29" s="74">
        <f>IF(OR(H21="",H22=""),"",SUM(H21:H22))</f>
        <v>102</v>
      </c>
      <c r="I29" s="73">
        <f t="shared" si="6"/>
        <v>0.7846153846153846</v>
      </c>
      <c r="J29" s="74">
        <f>IF(OR(J21="",J22=""),"",SUM(J21:J22))</f>
        <v>6</v>
      </c>
      <c r="K29" s="73">
        <f t="shared" si="7"/>
        <v>4.6153846153846156E-2</v>
      </c>
      <c r="L29" s="74">
        <f t="shared" si="2"/>
        <v>130</v>
      </c>
      <c r="M29" s="75"/>
      <c r="N29" s="17"/>
      <c r="O29" s="70"/>
    </row>
    <row r="30" spans="1:15" ht="16" customHeight="1" x14ac:dyDescent="0.6">
      <c r="A30" s="9"/>
      <c r="B30" s="130"/>
      <c r="C30" s="136"/>
      <c r="D30" s="34" t="s">
        <v>53</v>
      </c>
      <c r="E30" s="34" t="s">
        <v>50</v>
      </c>
      <c r="F30" s="74">
        <f>IF(OR(F23="",F24="",F25="",F26=""),"",SUM(F23:F26))</f>
        <v>7</v>
      </c>
      <c r="G30" s="73">
        <f t="shared" si="5"/>
        <v>0.1</v>
      </c>
      <c r="H30" s="74">
        <f>IF(OR(H23="",H24="",H25="",H26=""),"",SUM(H23:H26))</f>
        <v>55</v>
      </c>
      <c r="I30" s="73">
        <f t="shared" si="6"/>
        <v>0.7857142857142857</v>
      </c>
      <c r="J30" s="74">
        <f>IF(OR(J23="",J24="",J25="",J26=""),"",SUM(J23:J26))</f>
        <v>8</v>
      </c>
      <c r="K30" s="73">
        <f t="shared" si="7"/>
        <v>0.11428571428571428</v>
      </c>
      <c r="L30" s="74">
        <f t="shared" si="2"/>
        <v>70</v>
      </c>
      <c r="M30" s="75"/>
      <c r="N30" s="17"/>
      <c r="O30" s="70"/>
    </row>
    <row r="31" spans="1:15" ht="16" customHeight="1" thickBot="1" x14ac:dyDescent="0.65">
      <c r="A31" s="9"/>
      <c r="B31" s="130"/>
      <c r="C31" s="136"/>
      <c r="D31" s="29" t="s">
        <v>54</v>
      </c>
      <c r="E31" s="29" t="s">
        <v>50</v>
      </c>
      <c r="F31" s="31">
        <f>IF(OR(F27="",F28="",F29="",F30=""),"",SUM(F13:F26))</f>
        <v>60</v>
      </c>
      <c r="G31" s="30">
        <f>IF(OR(F31="", $L31="", $L31=0),"",F31/$L31)</f>
        <v>0.11342155009451796</v>
      </c>
      <c r="H31" s="31">
        <f>IF(OR(H27="",H28="",H29="",H30=""),"",SUM(H13:H26))</f>
        <v>433</v>
      </c>
      <c r="I31" s="30">
        <f>IF(OR(H31="", $L31="", $L31=0),"",H31/$L31)</f>
        <v>0.81852551984877131</v>
      </c>
      <c r="J31" s="31">
        <f>IF(OR(J27="",J28="",J29="",J30=""),"",SUM(J13:J26))</f>
        <v>36</v>
      </c>
      <c r="K31" s="30">
        <f>IF(OR(J31="", $L31="", $L31=0),"",J31/$L31)</f>
        <v>6.8052930056710773E-2</v>
      </c>
      <c r="L31" s="31">
        <f t="shared" si="2"/>
        <v>529</v>
      </c>
      <c r="M31" s="62"/>
      <c r="N31" s="17"/>
      <c r="O31" s="70"/>
    </row>
    <row r="32" spans="1:15" ht="16" customHeight="1" thickTop="1" x14ac:dyDescent="0.6">
      <c r="A32" s="9"/>
      <c r="B32" s="130"/>
      <c r="C32" s="136"/>
      <c r="D32" s="54" t="s">
        <v>55</v>
      </c>
      <c r="E32" s="57"/>
      <c r="F32" s="58"/>
      <c r="G32" s="58"/>
      <c r="H32" s="59"/>
      <c r="I32" s="59"/>
      <c r="J32" s="58"/>
      <c r="K32" s="58"/>
      <c r="L32" s="58"/>
      <c r="M32" s="60"/>
      <c r="N32" s="17"/>
      <c r="O32" s="70"/>
    </row>
    <row r="33" spans="1:15" ht="16" customHeight="1" x14ac:dyDescent="0.6">
      <c r="A33" s="9"/>
      <c r="B33" s="130"/>
      <c r="C33" s="136"/>
      <c r="D33" s="25" t="s">
        <v>33</v>
      </c>
      <c r="E33" s="25" t="s">
        <v>34</v>
      </c>
      <c r="F33" s="26">
        <v>0</v>
      </c>
      <c r="G33" s="32">
        <f t="shared" ref="G33:G46" si="8">IF(OR(F33="", $L33=""),"",IF($L33=0,0,F33/$L33))</f>
        <v>0</v>
      </c>
      <c r="H33" s="26">
        <v>0</v>
      </c>
      <c r="I33" s="32">
        <f t="shared" ref="I33:I46" si="9">IF(OR(H33="", $L33=""),"",IF($L33=0,0,H33/$L33))</f>
        <v>0</v>
      </c>
      <c r="J33" s="26">
        <v>0</v>
      </c>
      <c r="K33" s="32">
        <f t="shared" ref="K33:K46" si="10">IF(OR(J33="", $L33=""),"",IF($L33=0,0,J33/$L33))</f>
        <v>0</v>
      </c>
      <c r="L33" s="33">
        <f>IF(OR(F33="",H33="",J33=""),"",SUM(F33,H33,J33))</f>
        <v>0</v>
      </c>
      <c r="M33" s="61"/>
      <c r="N33" s="17"/>
      <c r="O33" s="70" t="str">
        <f t="shared" ref="O33:O46" si="11">IF(OR(F33="",H33="",J33=""),"There are blank boxes",IF(OR(F33&lt;0,H33&lt;0,J33&lt;0),"There are negative staff numbers",""))</f>
        <v/>
      </c>
    </row>
    <row r="34" spans="1:15" ht="16" customHeight="1" x14ac:dyDescent="0.6">
      <c r="A34" s="9"/>
      <c r="B34" s="130"/>
      <c r="C34" s="136"/>
      <c r="D34" s="25" t="s">
        <v>35</v>
      </c>
      <c r="E34" s="25" t="s">
        <v>34</v>
      </c>
      <c r="F34" s="26">
        <v>0</v>
      </c>
      <c r="G34" s="32">
        <f t="shared" si="8"/>
        <v>0</v>
      </c>
      <c r="H34" s="26">
        <v>0</v>
      </c>
      <c r="I34" s="32">
        <f t="shared" si="9"/>
        <v>0</v>
      </c>
      <c r="J34" s="26">
        <v>0</v>
      </c>
      <c r="K34" s="32">
        <f t="shared" si="10"/>
        <v>0</v>
      </c>
      <c r="L34" s="33">
        <f t="shared" ref="L34:L58" si="12">IF(OR(F34="",H34="",J34=""),"",SUM(F34,H34,J34))</f>
        <v>0</v>
      </c>
      <c r="M34" s="61"/>
      <c r="N34" s="17"/>
      <c r="O34" s="70" t="str">
        <f t="shared" si="11"/>
        <v/>
      </c>
    </row>
    <row r="35" spans="1:15" ht="16" customHeight="1" x14ac:dyDescent="0.6">
      <c r="A35" s="9"/>
      <c r="B35" s="130"/>
      <c r="C35" s="136"/>
      <c r="D35" s="25" t="s">
        <v>36</v>
      </c>
      <c r="E35" s="25" t="s">
        <v>34</v>
      </c>
      <c r="F35" s="26">
        <v>0</v>
      </c>
      <c r="G35" s="32">
        <f t="shared" si="8"/>
        <v>0</v>
      </c>
      <c r="H35" s="26">
        <v>0</v>
      </c>
      <c r="I35" s="32">
        <f t="shared" si="9"/>
        <v>0</v>
      </c>
      <c r="J35" s="26">
        <v>0</v>
      </c>
      <c r="K35" s="32">
        <f t="shared" si="10"/>
        <v>0</v>
      </c>
      <c r="L35" s="33">
        <f t="shared" si="12"/>
        <v>0</v>
      </c>
      <c r="M35" s="61"/>
      <c r="N35" s="17"/>
      <c r="O35" s="70" t="str">
        <f t="shared" si="11"/>
        <v/>
      </c>
    </row>
    <row r="36" spans="1:15" ht="16" customHeight="1" x14ac:dyDescent="0.6">
      <c r="A36" s="9"/>
      <c r="B36" s="130"/>
      <c r="C36" s="136"/>
      <c r="D36" s="25" t="s">
        <v>37</v>
      </c>
      <c r="E36" s="25" t="s">
        <v>34</v>
      </c>
      <c r="F36" s="26">
        <v>0</v>
      </c>
      <c r="G36" s="32">
        <f t="shared" si="8"/>
        <v>0</v>
      </c>
      <c r="H36" s="26">
        <v>0</v>
      </c>
      <c r="I36" s="32">
        <f t="shared" si="9"/>
        <v>0</v>
      </c>
      <c r="J36" s="26">
        <v>0</v>
      </c>
      <c r="K36" s="32">
        <f t="shared" si="10"/>
        <v>0</v>
      </c>
      <c r="L36" s="33">
        <f t="shared" si="12"/>
        <v>0</v>
      </c>
      <c r="M36" s="61"/>
      <c r="N36" s="17"/>
      <c r="O36" s="70" t="str">
        <f t="shared" si="11"/>
        <v/>
      </c>
    </row>
    <row r="37" spans="1:15" ht="16" customHeight="1" x14ac:dyDescent="0.6">
      <c r="A37" s="9"/>
      <c r="B37" s="130"/>
      <c r="C37" s="136"/>
      <c r="D37" s="25" t="s">
        <v>38</v>
      </c>
      <c r="E37" s="25" t="s">
        <v>34</v>
      </c>
      <c r="F37" s="26">
        <v>0</v>
      </c>
      <c r="G37" s="32">
        <f t="shared" si="8"/>
        <v>0</v>
      </c>
      <c r="H37" s="26">
        <v>0</v>
      </c>
      <c r="I37" s="32">
        <f t="shared" si="9"/>
        <v>0</v>
      </c>
      <c r="J37" s="26">
        <v>0</v>
      </c>
      <c r="K37" s="32">
        <f t="shared" si="10"/>
        <v>0</v>
      </c>
      <c r="L37" s="33">
        <f t="shared" si="12"/>
        <v>0</v>
      </c>
      <c r="M37" s="61"/>
      <c r="N37" s="17"/>
      <c r="O37" s="70" t="str">
        <f t="shared" si="11"/>
        <v/>
      </c>
    </row>
    <row r="38" spans="1:15" ht="16" customHeight="1" x14ac:dyDescent="0.6">
      <c r="A38" s="9"/>
      <c r="B38" s="130"/>
      <c r="C38" s="136"/>
      <c r="D38" s="25" t="s">
        <v>39</v>
      </c>
      <c r="E38" s="25" t="s">
        <v>34</v>
      </c>
      <c r="F38" s="26">
        <v>0</v>
      </c>
      <c r="G38" s="32">
        <f t="shared" si="8"/>
        <v>0</v>
      </c>
      <c r="H38" s="26">
        <v>0</v>
      </c>
      <c r="I38" s="32">
        <f t="shared" si="9"/>
        <v>0</v>
      </c>
      <c r="J38" s="26">
        <v>0</v>
      </c>
      <c r="K38" s="32">
        <f t="shared" si="10"/>
        <v>0</v>
      </c>
      <c r="L38" s="33">
        <f t="shared" si="12"/>
        <v>0</v>
      </c>
      <c r="M38" s="61"/>
      <c r="N38" s="17"/>
      <c r="O38" s="70" t="str">
        <f t="shared" si="11"/>
        <v/>
      </c>
    </row>
    <row r="39" spans="1:15" ht="16" customHeight="1" x14ac:dyDescent="0.6">
      <c r="A39" s="9"/>
      <c r="B39" s="130"/>
      <c r="C39" s="136"/>
      <c r="D39" s="25" t="s">
        <v>40</v>
      </c>
      <c r="E39" s="25" t="s">
        <v>34</v>
      </c>
      <c r="F39" s="26">
        <v>1</v>
      </c>
      <c r="G39" s="32">
        <f t="shared" si="8"/>
        <v>6.25E-2</v>
      </c>
      <c r="H39" s="26">
        <v>15</v>
      </c>
      <c r="I39" s="32">
        <f t="shared" si="9"/>
        <v>0.9375</v>
      </c>
      <c r="J39" s="26">
        <v>0</v>
      </c>
      <c r="K39" s="32">
        <f t="shared" si="10"/>
        <v>0</v>
      </c>
      <c r="L39" s="33">
        <f t="shared" si="12"/>
        <v>16</v>
      </c>
      <c r="M39" s="61"/>
      <c r="N39" s="17"/>
      <c r="O39" s="70" t="str">
        <f t="shared" si="11"/>
        <v/>
      </c>
    </row>
    <row r="40" spans="1:15" ht="16" customHeight="1" x14ac:dyDescent="0.6">
      <c r="A40" s="9"/>
      <c r="B40" s="130"/>
      <c r="C40" s="136"/>
      <c r="D40" s="25" t="s">
        <v>41</v>
      </c>
      <c r="E40" s="25" t="s">
        <v>34</v>
      </c>
      <c r="F40" s="26">
        <v>1</v>
      </c>
      <c r="G40" s="32">
        <f t="shared" si="8"/>
        <v>9.0909090909090912E-2</v>
      </c>
      <c r="H40" s="26">
        <v>10</v>
      </c>
      <c r="I40" s="32">
        <f t="shared" si="9"/>
        <v>0.90909090909090906</v>
      </c>
      <c r="J40" s="26">
        <v>0</v>
      </c>
      <c r="K40" s="32">
        <f t="shared" si="10"/>
        <v>0</v>
      </c>
      <c r="L40" s="33">
        <f t="shared" si="12"/>
        <v>11</v>
      </c>
      <c r="M40" s="61"/>
      <c r="N40" s="17"/>
      <c r="O40" s="70" t="str">
        <f t="shared" si="11"/>
        <v/>
      </c>
    </row>
    <row r="41" spans="1:15" ht="16" customHeight="1" x14ac:dyDescent="0.6">
      <c r="A41" s="9"/>
      <c r="B41" s="130"/>
      <c r="C41" s="136"/>
      <c r="D41" s="25" t="s">
        <v>42</v>
      </c>
      <c r="E41" s="25" t="s">
        <v>34</v>
      </c>
      <c r="F41" s="26">
        <v>0</v>
      </c>
      <c r="G41" s="32">
        <f t="shared" si="8"/>
        <v>0</v>
      </c>
      <c r="H41" s="26">
        <v>9</v>
      </c>
      <c r="I41" s="32">
        <f t="shared" si="9"/>
        <v>0.9</v>
      </c>
      <c r="J41" s="26">
        <v>1</v>
      </c>
      <c r="K41" s="32">
        <f t="shared" si="10"/>
        <v>0.1</v>
      </c>
      <c r="L41" s="33">
        <f t="shared" si="12"/>
        <v>10</v>
      </c>
      <c r="M41" s="61"/>
      <c r="N41" s="17"/>
      <c r="O41" s="70" t="str">
        <f t="shared" si="11"/>
        <v/>
      </c>
    </row>
    <row r="42" spans="1:15" ht="16" customHeight="1" x14ac:dyDescent="0.6">
      <c r="A42" s="9"/>
      <c r="B42" s="130"/>
      <c r="C42" s="136"/>
      <c r="D42" s="25" t="s">
        <v>43</v>
      </c>
      <c r="E42" s="25" t="s">
        <v>34</v>
      </c>
      <c r="F42" s="26">
        <v>0</v>
      </c>
      <c r="G42" s="32">
        <f t="shared" si="8"/>
        <v>0</v>
      </c>
      <c r="H42" s="26">
        <v>7</v>
      </c>
      <c r="I42" s="32">
        <f t="shared" si="9"/>
        <v>1</v>
      </c>
      <c r="J42" s="26">
        <v>0</v>
      </c>
      <c r="K42" s="32">
        <f t="shared" si="10"/>
        <v>0</v>
      </c>
      <c r="L42" s="33">
        <f t="shared" si="12"/>
        <v>7</v>
      </c>
      <c r="M42" s="61"/>
      <c r="N42" s="17"/>
      <c r="O42" s="70" t="str">
        <f t="shared" si="11"/>
        <v/>
      </c>
    </row>
    <row r="43" spans="1:15" ht="16" customHeight="1" x14ac:dyDescent="0.6">
      <c r="A43" s="9"/>
      <c r="B43" s="130"/>
      <c r="C43" s="136"/>
      <c r="D43" s="25" t="s">
        <v>44</v>
      </c>
      <c r="E43" s="25" t="s">
        <v>34</v>
      </c>
      <c r="F43" s="26">
        <v>0</v>
      </c>
      <c r="G43" s="32">
        <f t="shared" si="8"/>
        <v>0</v>
      </c>
      <c r="H43" s="26">
        <v>5</v>
      </c>
      <c r="I43" s="32">
        <f t="shared" si="9"/>
        <v>1</v>
      </c>
      <c r="J43" s="26">
        <v>0</v>
      </c>
      <c r="K43" s="32">
        <f t="shared" si="10"/>
        <v>0</v>
      </c>
      <c r="L43" s="33">
        <f t="shared" si="12"/>
        <v>5</v>
      </c>
      <c r="M43" s="61"/>
      <c r="N43" s="17"/>
      <c r="O43" s="70" t="str">
        <f t="shared" si="11"/>
        <v/>
      </c>
    </row>
    <row r="44" spans="1:15" ht="16" customHeight="1" x14ac:dyDescent="0.6">
      <c r="A44" s="9"/>
      <c r="B44" s="130"/>
      <c r="C44" s="136"/>
      <c r="D44" s="25" t="s">
        <v>45</v>
      </c>
      <c r="E44" s="25" t="s">
        <v>34</v>
      </c>
      <c r="F44" s="26">
        <v>0</v>
      </c>
      <c r="G44" s="32">
        <f t="shared" si="8"/>
        <v>0</v>
      </c>
      <c r="H44" s="26">
        <v>1</v>
      </c>
      <c r="I44" s="32">
        <f t="shared" si="9"/>
        <v>1</v>
      </c>
      <c r="J44" s="26">
        <v>0</v>
      </c>
      <c r="K44" s="32">
        <f t="shared" si="10"/>
        <v>0</v>
      </c>
      <c r="L44" s="33">
        <f t="shared" si="12"/>
        <v>1</v>
      </c>
      <c r="M44" s="61"/>
      <c r="N44" s="17"/>
      <c r="O44" s="70" t="str">
        <f t="shared" si="11"/>
        <v/>
      </c>
    </row>
    <row r="45" spans="1:15" ht="16" customHeight="1" x14ac:dyDescent="0.6">
      <c r="A45" s="9"/>
      <c r="B45" s="130"/>
      <c r="C45" s="136"/>
      <c r="D45" s="25" t="s">
        <v>46</v>
      </c>
      <c r="E45" s="25" t="s">
        <v>34</v>
      </c>
      <c r="F45" s="26">
        <v>1</v>
      </c>
      <c r="G45" s="32">
        <f t="shared" si="8"/>
        <v>1</v>
      </c>
      <c r="H45" s="26">
        <v>0</v>
      </c>
      <c r="I45" s="32">
        <f t="shared" si="9"/>
        <v>0</v>
      </c>
      <c r="J45" s="26">
        <v>0</v>
      </c>
      <c r="K45" s="32">
        <f t="shared" si="10"/>
        <v>0</v>
      </c>
      <c r="L45" s="33">
        <f t="shared" si="12"/>
        <v>1</v>
      </c>
      <c r="M45" s="61"/>
      <c r="N45" s="17"/>
      <c r="O45" s="70" t="str">
        <f t="shared" si="11"/>
        <v/>
      </c>
    </row>
    <row r="46" spans="1:15" ht="16" customHeight="1" x14ac:dyDescent="0.6">
      <c r="A46" s="9"/>
      <c r="B46" s="130"/>
      <c r="C46" s="136"/>
      <c r="D46" s="34" t="s">
        <v>47</v>
      </c>
      <c r="E46" s="34" t="s">
        <v>34</v>
      </c>
      <c r="F46" s="72">
        <v>0</v>
      </c>
      <c r="G46" s="76">
        <f t="shared" si="8"/>
        <v>0</v>
      </c>
      <c r="H46" s="72">
        <v>1</v>
      </c>
      <c r="I46" s="76">
        <f t="shared" si="9"/>
        <v>1</v>
      </c>
      <c r="J46" s="72">
        <v>0</v>
      </c>
      <c r="K46" s="76">
        <f t="shared" si="10"/>
        <v>0</v>
      </c>
      <c r="L46" s="77">
        <f t="shared" si="12"/>
        <v>1</v>
      </c>
      <c r="M46" s="75"/>
      <c r="N46" s="17"/>
      <c r="O46" s="70" t="str">
        <f t="shared" si="11"/>
        <v/>
      </c>
    </row>
    <row r="47" spans="1:15" ht="16" customHeight="1" x14ac:dyDescent="0.6">
      <c r="A47" s="9"/>
      <c r="B47" s="130"/>
      <c r="C47" s="136"/>
      <c r="D47" s="34" t="s">
        <v>49</v>
      </c>
      <c r="E47" s="34" t="s">
        <v>50</v>
      </c>
      <c r="F47" s="74">
        <f>IF(OR(F33="",F34="",F35="",F36="",F37=""),"",SUM(F33:F37))</f>
        <v>0</v>
      </c>
      <c r="G47" s="73" t="str">
        <f t="shared" ref="G47:K58" si="13">IF(OR(F47="", $L47="", $L47=0),"",F47/$L47)</f>
        <v/>
      </c>
      <c r="H47" s="74">
        <f>IF(OR(H33="",H34="",H35="",H36="",H37=""),"",SUM(H33:H37))</f>
        <v>0</v>
      </c>
      <c r="I47" s="73" t="str">
        <f t="shared" ref="I47:I57" si="14">IF(OR(H47="", $L47="", $L47=0),"",H47/$L47)</f>
        <v/>
      </c>
      <c r="J47" s="74">
        <f>IF(OR(J33="",J34="",J35="",J36="",J37=""),"",SUM(J33:J37))</f>
        <v>0</v>
      </c>
      <c r="K47" s="73" t="str">
        <f t="shared" ref="K47:K57" si="15">IF(OR(J47="", $L47="", $L47=0),"",J47/$L47)</f>
        <v/>
      </c>
      <c r="L47" s="74">
        <f t="shared" si="12"/>
        <v>0</v>
      </c>
      <c r="M47" s="75"/>
      <c r="N47" s="17"/>
      <c r="O47" s="70"/>
    </row>
    <row r="48" spans="1:15" ht="16" customHeight="1" x14ac:dyDescent="0.6">
      <c r="A48" s="9"/>
      <c r="B48" s="130"/>
      <c r="C48" s="136"/>
      <c r="D48" s="34" t="s">
        <v>51</v>
      </c>
      <c r="E48" s="34" t="s">
        <v>50</v>
      </c>
      <c r="F48" s="74">
        <f>IF(OR(F38="",F39="",F40="",),"",SUM(F38:F40))</f>
        <v>2</v>
      </c>
      <c r="G48" s="73">
        <f t="shared" si="13"/>
        <v>7.407407407407407E-2</v>
      </c>
      <c r="H48" s="74">
        <f>IF(OR(H38="",H39="",H40="",),"",SUM(H38:H40))</f>
        <v>25</v>
      </c>
      <c r="I48" s="73">
        <f t="shared" si="14"/>
        <v>0.92592592592592593</v>
      </c>
      <c r="J48" s="74">
        <f>IF(OR(J38="",J39="",J40="",),"",SUM(J38:J40))</f>
        <v>0</v>
      </c>
      <c r="K48" s="73">
        <f t="shared" si="15"/>
        <v>0</v>
      </c>
      <c r="L48" s="74">
        <f t="shared" si="12"/>
        <v>27</v>
      </c>
      <c r="M48" s="75"/>
      <c r="N48" s="17"/>
      <c r="O48" s="70"/>
    </row>
    <row r="49" spans="1:15" ht="16" customHeight="1" x14ac:dyDescent="0.6">
      <c r="A49" s="9"/>
      <c r="B49" s="130"/>
      <c r="C49" s="136"/>
      <c r="D49" s="34" t="s">
        <v>52</v>
      </c>
      <c r="E49" s="34" t="s">
        <v>50</v>
      </c>
      <c r="F49" s="74">
        <f>IF(OR(F41="",F42=""),"",SUM(F41:F42))</f>
        <v>0</v>
      </c>
      <c r="G49" s="73">
        <f t="shared" si="13"/>
        <v>0</v>
      </c>
      <c r="H49" s="74">
        <f>IF(OR(H41="",H42=""),"",SUM(H41:H42))</f>
        <v>16</v>
      </c>
      <c r="I49" s="73">
        <f t="shared" si="14"/>
        <v>0.94117647058823528</v>
      </c>
      <c r="J49" s="74">
        <f>IF(OR(J41="",J42=""),"",SUM(J41:J42))</f>
        <v>1</v>
      </c>
      <c r="K49" s="73">
        <f t="shared" si="15"/>
        <v>5.8823529411764705E-2</v>
      </c>
      <c r="L49" s="74">
        <f t="shared" si="12"/>
        <v>17</v>
      </c>
      <c r="M49" s="75"/>
      <c r="N49" s="17"/>
      <c r="O49" s="70"/>
    </row>
    <row r="50" spans="1:15" ht="16" customHeight="1" x14ac:dyDescent="0.6">
      <c r="A50" s="9"/>
      <c r="B50" s="130"/>
      <c r="C50" s="136"/>
      <c r="D50" s="34" t="s">
        <v>53</v>
      </c>
      <c r="E50" s="34" t="s">
        <v>50</v>
      </c>
      <c r="F50" s="74">
        <f>IF(OR(F43="",F44="",F45="",F46=""),"",SUM(F43:F46))</f>
        <v>1</v>
      </c>
      <c r="G50" s="73">
        <f t="shared" si="13"/>
        <v>0.125</v>
      </c>
      <c r="H50" s="74">
        <f>IF(OR(H43="",H44="",H45="",H46=""),"",SUM(H43:H46))</f>
        <v>7</v>
      </c>
      <c r="I50" s="73">
        <f t="shared" si="14"/>
        <v>0.875</v>
      </c>
      <c r="J50" s="74">
        <f>IF(OR(J43="",J44="",J45="",J46=""),"",SUM(J43:J46))</f>
        <v>0</v>
      </c>
      <c r="K50" s="73">
        <f t="shared" si="15"/>
        <v>0</v>
      </c>
      <c r="L50" s="74">
        <f t="shared" si="12"/>
        <v>8</v>
      </c>
      <c r="M50" s="75"/>
      <c r="N50" s="17"/>
      <c r="O50" s="70"/>
    </row>
    <row r="51" spans="1:15" ht="16" customHeight="1" thickBot="1" x14ac:dyDescent="0.65">
      <c r="A51" s="9"/>
      <c r="B51" s="130"/>
      <c r="C51" s="136"/>
      <c r="D51" s="29" t="s">
        <v>56</v>
      </c>
      <c r="E51" s="29" t="s">
        <v>50</v>
      </c>
      <c r="F51" s="31">
        <f>IF(OR(F47="",F48="",F49="",F50=""),"",SUM(F33:F46))</f>
        <v>3</v>
      </c>
      <c r="G51" s="30">
        <f>IF(OR(F51="", $L51="", $L51=0),"",F51/$L51)</f>
        <v>5.7692307692307696E-2</v>
      </c>
      <c r="H51" s="31">
        <f>IF(OR(H47="",H48="",H49="",H50=""),"",SUM(H33:H46))</f>
        <v>48</v>
      </c>
      <c r="I51" s="30">
        <f>IF(OR(H51="", $L51="", $L51=0),"",H51/$L51)</f>
        <v>0.92307692307692313</v>
      </c>
      <c r="J51" s="31">
        <f>IF(OR(J47="",J48="",J49="",J50=""),"",SUM(J33:J46))</f>
        <v>1</v>
      </c>
      <c r="K51" s="30">
        <f>IF(OR(J51="", $L51="", $L51=0),"",J51/$L51)</f>
        <v>1.9230769230769232E-2</v>
      </c>
      <c r="L51" s="31">
        <f>IF(OR(F51="",H51="",J51=""),"",SUM(F51,H51,J51))</f>
        <v>52</v>
      </c>
      <c r="M51" s="62"/>
      <c r="N51" s="17"/>
      <c r="O51" s="70"/>
    </row>
    <row r="52" spans="1:15" ht="16" customHeight="1" thickTop="1" x14ac:dyDescent="0.6">
      <c r="A52" s="9"/>
      <c r="B52" s="130"/>
      <c r="C52" s="136"/>
      <c r="D52" s="96" t="s">
        <v>57</v>
      </c>
      <c r="E52" s="96" t="s">
        <v>34</v>
      </c>
      <c r="F52" s="97">
        <v>0</v>
      </c>
      <c r="G52" s="98" t="str">
        <f>IF(OR(F52="", $L52="", $L52=0),"",F52/$L52)</f>
        <v/>
      </c>
      <c r="H52" s="97">
        <v>0</v>
      </c>
      <c r="I52" s="98" t="str">
        <f t="shared" si="14"/>
        <v/>
      </c>
      <c r="J52" s="97">
        <v>0</v>
      </c>
      <c r="K52" s="98" t="str">
        <f t="shared" si="15"/>
        <v/>
      </c>
      <c r="L52" s="99">
        <f>IF(OR(F52="",H52="",J52=""),"",SUM(F52,H52,J52))</f>
        <v>0</v>
      </c>
      <c r="M52" s="63"/>
      <c r="N52" s="17"/>
      <c r="O52" s="70" t="str">
        <f>IF(OR(F52="",H52="",J52=""),"There are blank boxes",IF(OR(F52&lt;0,H52&lt;0,J52&lt;0),"There are negative staff numbers",""))</f>
        <v/>
      </c>
    </row>
    <row r="53" spans="1:15" ht="16" customHeight="1" x14ac:dyDescent="0.6">
      <c r="A53" s="9"/>
      <c r="B53" s="130"/>
      <c r="C53" s="136"/>
      <c r="D53" s="100" t="s">
        <v>231</v>
      </c>
      <c r="E53" s="101" t="s">
        <v>34</v>
      </c>
      <c r="F53" s="102">
        <v>4</v>
      </c>
      <c r="G53" s="103">
        <f>IF(OR(F53="", $L53="", $L53=0),"",F53/$L53)</f>
        <v>0.125</v>
      </c>
      <c r="H53" s="102">
        <v>25</v>
      </c>
      <c r="I53" s="103">
        <f>IF(OR(H53="", $L53="", $L53=0),"",H53/$L53)</f>
        <v>0.78125</v>
      </c>
      <c r="J53" s="102">
        <v>3</v>
      </c>
      <c r="K53" s="103">
        <f>IF(OR(J53="", $L53="", $L53=0),"",J53/$L53)</f>
        <v>9.375E-2</v>
      </c>
      <c r="L53" s="104">
        <f>IF(OR(F53="",H53="",J53=""),"",SUM(F53,H53,J53))</f>
        <v>32</v>
      </c>
      <c r="M53" s="63"/>
      <c r="N53" s="17"/>
      <c r="O53" s="70" t="str">
        <f>IF(OR(F53="",H53="",J53=""),"There are blank boxes",IF(OR(F53&lt;0,H53&lt;0,J53&lt;0),"There are negative staff numbers",IF(OR(F53&gt;F52,H53&gt;H52,J53&gt;J52),"The count of senior medical managers should not be greater than the count of consultants within any ethnic group","")))</f>
        <v>The count of senior medical managers should not be greater than the count of consultants within any ethnic group</v>
      </c>
    </row>
    <row r="54" spans="1:15" ht="16" customHeight="1" x14ac:dyDescent="0.6">
      <c r="A54" s="9"/>
      <c r="B54" s="130"/>
      <c r="C54" s="136"/>
      <c r="D54" s="95" t="s">
        <v>58</v>
      </c>
      <c r="E54" s="95" t="s">
        <v>34</v>
      </c>
      <c r="F54" s="36">
        <v>0</v>
      </c>
      <c r="G54" s="37" t="str">
        <f t="shared" si="13"/>
        <v/>
      </c>
      <c r="H54" s="36">
        <v>0</v>
      </c>
      <c r="I54" s="37" t="str">
        <f t="shared" si="14"/>
        <v/>
      </c>
      <c r="J54" s="36">
        <v>0</v>
      </c>
      <c r="K54" s="37" t="str">
        <f t="shared" si="15"/>
        <v/>
      </c>
      <c r="L54" s="38">
        <f t="shared" si="12"/>
        <v>0</v>
      </c>
      <c r="M54" s="61"/>
      <c r="N54" s="17"/>
      <c r="O54" s="70" t="str">
        <f t="shared" ref="O54:O55" si="16">IF(OR(F54="",H54="",J54=""),"There are blank boxes",IF(OR(F54&lt;0,H54&lt;0,J54&lt;0),"There are negative staff numbers",""))</f>
        <v/>
      </c>
    </row>
    <row r="55" spans="1:15" ht="16" customHeight="1" x14ac:dyDescent="0.6">
      <c r="A55" s="9"/>
      <c r="B55" s="130"/>
      <c r="C55" s="136"/>
      <c r="D55" s="25" t="s">
        <v>59</v>
      </c>
      <c r="E55" s="25" t="s">
        <v>34</v>
      </c>
      <c r="F55" s="26">
        <v>0</v>
      </c>
      <c r="G55" s="32" t="str">
        <f t="shared" si="13"/>
        <v/>
      </c>
      <c r="H55" s="26">
        <v>0</v>
      </c>
      <c r="I55" s="32" t="str">
        <f t="shared" si="14"/>
        <v/>
      </c>
      <c r="J55" s="26">
        <v>0</v>
      </c>
      <c r="K55" s="32" t="str">
        <f t="shared" si="15"/>
        <v/>
      </c>
      <c r="L55" s="33">
        <f t="shared" si="12"/>
        <v>0</v>
      </c>
      <c r="M55" s="61"/>
      <c r="N55" s="17"/>
      <c r="O55" s="70" t="str">
        <f t="shared" si="16"/>
        <v/>
      </c>
    </row>
    <row r="56" spans="1:15" ht="16" customHeight="1" x14ac:dyDescent="0.6">
      <c r="A56" s="9"/>
      <c r="B56" s="130"/>
      <c r="C56" s="136"/>
      <c r="D56" s="25" t="s">
        <v>236</v>
      </c>
      <c r="E56" s="25"/>
      <c r="F56" s="26">
        <v>0</v>
      </c>
      <c r="G56" s="32" t="str">
        <f t="shared" si="13"/>
        <v/>
      </c>
      <c r="H56" s="26">
        <v>0</v>
      </c>
      <c r="I56" s="32" t="str">
        <f t="shared" si="14"/>
        <v/>
      </c>
      <c r="J56" s="26">
        <v>0</v>
      </c>
      <c r="K56" s="32" t="str">
        <f t="shared" si="15"/>
        <v/>
      </c>
      <c r="L56" s="33">
        <f t="shared" si="12"/>
        <v>0</v>
      </c>
      <c r="M56" s="61"/>
      <c r="N56" s="17"/>
      <c r="O56" s="70"/>
    </row>
    <row r="57" spans="1:15" ht="16" customHeight="1" x14ac:dyDescent="0.6">
      <c r="A57" s="9"/>
      <c r="B57" s="130"/>
      <c r="C57" s="136"/>
      <c r="D57" s="25" t="s">
        <v>60</v>
      </c>
      <c r="E57" s="39" t="s">
        <v>50</v>
      </c>
      <c r="F57" s="64">
        <f>IF(OR(F52="",F54="",F55="",F56=""),"",SUM(F52,F54:F56))</f>
        <v>0</v>
      </c>
      <c r="G57" s="32" t="str">
        <f>IF(OR(F57="", $L57="", $L57=0),"",F57/$L57)</f>
        <v/>
      </c>
      <c r="H57" s="64">
        <f>IF(OR(H52="",H54="",H55="",H56=""),"",SUM(H52,H54:H56))</f>
        <v>0</v>
      </c>
      <c r="I57" s="32" t="str">
        <f t="shared" si="14"/>
        <v/>
      </c>
      <c r="J57" s="64">
        <f>IF(OR(J52="",J54="",J55="",J56=""),"",SUM(J52,J54:J56))</f>
        <v>0</v>
      </c>
      <c r="K57" s="32" t="str">
        <f t="shared" si="15"/>
        <v/>
      </c>
      <c r="L57" s="64">
        <f t="shared" si="12"/>
        <v>0</v>
      </c>
      <c r="M57" s="61"/>
      <c r="N57" s="17"/>
      <c r="O57" s="70"/>
    </row>
    <row r="58" spans="1:15" ht="16" customHeight="1" x14ac:dyDescent="0.6">
      <c r="A58" s="9"/>
      <c r="B58" s="130"/>
      <c r="C58" s="136"/>
      <c r="D58" s="39" t="s">
        <v>61</v>
      </c>
      <c r="E58" s="39" t="s">
        <v>50</v>
      </c>
      <c r="F58" s="64">
        <f>IF(OR(F31="",F51="",F57=""),"",F31+F51+F57)</f>
        <v>63</v>
      </c>
      <c r="G58" s="32">
        <f t="shared" si="13"/>
        <v>0.10843373493975904</v>
      </c>
      <c r="H58" s="64">
        <f>IF(OR(H31="",H51="",H57=""),"",H31+H51+H57)</f>
        <v>481</v>
      </c>
      <c r="I58" s="32">
        <f t="shared" si="13"/>
        <v>0.82788296041308085</v>
      </c>
      <c r="J58" s="64">
        <f>IF(OR(J31="",J51="",J57=""),"",J31+J51+J57)</f>
        <v>37</v>
      </c>
      <c r="K58" s="32">
        <f t="shared" si="13"/>
        <v>6.3683304647160072E-2</v>
      </c>
      <c r="L58" s="64">
        <f t="shared" si="12"/>
        <v>581</v>
      </c>
      <c r="M58" s="61"/>
      <c r="N58" s="17"/>
      <c r="O58" s="70"/>
    </row>
    <row r="59" spans="1:15" ht="38.5" customHeight="1" x14ac:dyDescent="0.6">
      <c r="A59" s="9"/>
      <c r="B59" s="137">
        <v>2</v>
      </c>
      <c r="C59" s="138" t="s">
        <v>211</v>
      </c>
      <c r="D59" s="39" t="s">
        <v>62</v>
      </c>
      <c r="E59" s="39" t="s">
        <v>34</v>
      </c>
      <c r="F59" s="26">
        <v>16</v>
      </c>
      <c r="G59" s="40"/>
      <c r="H59" s="26">
        <v>120</v>
      </c>
      <c r="I59" s="40"/>
      <c r="J59" s="26">
        <v>6</v>
      </c>
      <c r="K59" s="40"/>
      <c r="L59" s="40"/>
      <c r="M59" s="61"/>
      <c r="N59" s="17"/>
      <c r="O59" s="70" t="str">
        <f t="shared" ref="O59" si="17">IF(OR(F59="",H59="",J59=""),"There are blank boxes",IF(OR(F59&lt;0,H59&lt;0,J59&lt;0),"There are negative staff numbers",""))</f>
        <v/>
      </c>
    </row>
    <row r="60" spans="1:15" ht="40.9" customHeight="1" x14ac:dyDescent="0.6">
      <c r="A60" s="9"/>
      <c r="B60" s="137"/>
      <c r="C60" s="138"/>
      <c r="D60" s="39" t="s">
        <v>63</v>
      </c>
      <c r="E60" s="39" t="s">
        <v>34</v>
      </c>
      <c r="F60" s="26">
        <v>8</v>
      </c>
      <c r="G60" s="40"/>
      <c r="H60" s="26">
        <v>46</v>
      </c>
      <c r="I60" s="40"/>
      <c r="J60" s="26">
        <v>4</v>
      </c>
      <c r="K60" s="40"/>
      <c r="L60" s="40"/>
      <c r="M60" s="61"/>
      <c r="N60" s="17"/>
      <c r="O60" s="70" t="str">
        <f>IF(OR(F60="",H60="",J60=""),"There are blank boxes",IF(OR(F60&lt;0,H60&lt;0,J60&lt;0),"There are negative staff numbers",IF(OR(F60&gt;F59,H60&gt;H59,J60&gt;J59),"There cannot be more appointments than applicants","")))</f>
        <v/>
      </c>
    </row>
    <row r="61" spans="1:15" ht="43.15" customHeight="1" x14ac:dyDescent="0.6">
      <c r="A61" s="9"/>
      <c r="B61" s="137"/>
      <c r="C61" s="138"/>
      <c r="D61" s="39" t="s">
        <v>64</v>
      </c>
      <c r="E61" s="39" t="s">
        <v>5</v>
      </c>
      <c r="F61" s="80">
        <f>(IF(OR(F59="",F60=""),"",IF(F59=0,0,F60/F59)))</f>
        <v>0.5</v>
      </c>
      <c r="G61" s="40"/>
      <c r="H61" s="80">
        <f>(IF(OR(H59="",H60=""),"",IF(H59=0,0,H60/H59)))</f>
        <v>0.38333333333333336</v>
      </c>
      <c r="I61" s="40"/>
      <c r="J61" s="80">
        <f>(IF(OR(J59="",J60=""),"",IF(J59=0,0,J60/J59)))</f>
        <v>0.66666666666666663</v>
      </c>
      <c r="K61" s="40"/>
      <c r="L61" s="40"/>
      <c r="M61" s="61"/>
      <c r="N61" s="17"/>
      <c r="O61" s="70"/>
    </row>
    <row r="62" spans="1:15" ht="78" customHeight="1" x14ac:dyDescent="0.6">
      <c r="A62" s="9"/>
      <c r="B62" s="137"/>
      <c r="C62" s="138"/>
      <c r="D62" s="39" t="s">
        <v>212</v>
      </c>
      <c r="E62" s="39" t="s">
        <v>50</v>
      </c>
      <c r="F62" s="80">
        <f>(IF(OR(F61="",F61=0,H61=""),"",H61/F61))</f>
        <v>0.76666666666666672</v>
      </c>
      <c r="G62" s="40"/>
      <c r="H62" s="40"/>
      <c r="I62" s="40"/>
      <c r="J62" s="40"/>
      <c r="K62" s="40"/>
      <c r="L62" s="40"/>
      <c r="M62" s="42" t="s">
        <v>227</v>
      </c>
      <c r="N62" s="17"/>
      <c r="O62" s="70"/>
    </row>
    <row r="63" spans="1:15" ht="42.75" customHeight="1" x14ac:dyDescent="0.6">
      <c r="A63" s="9"/>
      <c r="B63" s="137">
        <v>3</v>
      </c>
      <c r="C63" s="138" t="s">
        <v>220</v>
      </c>
      <c r="D63" s="39" t="s">
        <v>215</v>
      </c>
      <c r="E63" s="39" t="s">
        <v>34</v>
      </c>
      <c r="F63" s="26">
        <v>0</v>
      </c>
      <c r="G63" s="40"/>
      <c r="H63" s="26">
        <v>0</v>
      </c>
      <c r="I63" s="41"/>
      <c r="J63" s="26">
        <v>0</v>
      </c>
      <c r="K63" s="40"/>
      <c r="L63" s="40"/>
      <c r="M63" s="61"/>
      <c r="N63" s="17"/>
      <c r="O63" s="70" t="str">
        <f t="shared" ref="O63" si="18">IF(OR(F63="",H63="",J63=""),"There are blank boxes",IF(OR(F63&lt;0,H63&lt;0,J63&lt;0),"There are negative staff numbers",""))</f>
        <v/>
      </c>
    </row>
    <row r="64" spans="1:15" ht="42" customHeight="1" x14ac:dyDescent="0.6">
      <c r="A64" s="9"/>
      <c r="B64" s="137"/>
      <c r="C64" s="138"/>
      <c r="D64" s="39" t="s">
        <v>216</v>
      </c>
      <c r="E64" s="39" t="s">
        <v>5</v>
      </c>
      <c r="F64" s="80">
        <f>(IF(OR(F63="",F58="",F58=0),"",F63/F58))</f>
        <v>0</v>
      </c>
      <c r="G64" s="40"/>
      <c r="H64" s="80">
        <f>(IF(OR(H63="",H58="",H58=0),"",H63/H58))</f>
        <v>0</v>
      </c>
      <c r="I64" s="41"/>
      <c r="J64" s="80">
        <f>(IF(OR(J63="",J58="",J58=0),"",J63/J58))</f>
        <v>0</v>
      </c>
      <c r="K64" s="40"/>
      <c r="L64" s="40"/>
      <c r="M64" s="61"/>
      <c r="N64" s="17"/>
      <c r="O64" s="70"/>
    </row>
    <row r="65" spans="1:15" ht="82.15" customHeight="1" x14ac:dyDescent="0.6">
      <c r="A65" s="9"/>
      <c r="B65" s="137"/>
      <c r="C65" s="138"/>
      <c r="D65" s="39" t="s">
        <v>217</v>
      </c>
      <c r="E65" s="39" t="s">
        <v>5</v>
      </c>
      <c r="F65" s="80" t="e">
        <f>IF(OR(H64="", F64=""),"",F64/H64)</f>
        <v>#DIV/0!</v>
      </c>
      <c r="G65" s="40"/>
      <c r="H65" s="41"/>
      <c r="I65" s="41"/>
      <c r="J65" s="41"/>
      <c r="K65" s="40"/>
      <c r="L65" s="40"/>
      <c r="M65" s="42" t="s">
        <v>221</v>
      </c>
      <c r="N65" s="17"/>
      <c r="O65" s="70"/>
    </row>
    <row r="66" spans="1:15" ht="42.75" customHeight="1" x14ac:dyDescent="0.6">
      <c r="A66" s="9"/>
      <c r="B66" s="137">
        <v>4</v>
      </c>
      <c r="C66" s="138" t="s">
        <v>222</v>
      </c>
      <c r="D66" s="39" t="s">
        <v>223</v>
      </c>
      <c r="E66" s="39" t="s">
        <v>34</v>
      </c>
      <c r="F66" s="26"/>
      <c r="G66" s="40"/>
      <c r="H66" s="26"/>
      <c r="I66" s="41"/>
      <c r="J66" s="26"/>
      <c r="K66" s="40"/>
      <c r="L66" s="40"/>
      <c r="M66" s="61"/>
      <c r="N66" s="17"/>
      <c r="O66" s="70" t="str">
        <f t="shared" ref="O66" si="19">IF(OR(F66="",H66="",J66=""),"There are blank boxes",IF(OR(F66&lt;0,H66&lt;0,J66&lt;0),"There are negative staff numbers",""))</f>
        <v>There are blank boxes</v>
      </c>
    </row>
    <row r="67" spans="1:15" ht="42" customHeight="1" x14ac:dyDescent="0.6">
      <c r="A67" s="9"/>
      <c r="B67" s="137"/>
      <c r="C67" s="138"/>
      <c r="D67" s="39" t="s">
        <v>224</v>
      </c>
      <c r="E67" s="39" t="s">
        <v>5</v>
      </c>
      <c r="F67" s="80" t="str">
        <f>(IF(OR(F66="",F58="",F58=0),"",F66/F58))</f>
        <v/>
      </c>
      <c r="G67" s="40"/>
      <c r="H67" s="80" t="str">
        <f>(IF(OR(H66="",H58="",H58=0),"",H66/H58))</f>
        <v/>
      </c>
      <c r="I67" s="41"/>
      <c r="J67" s="80" t="str">
        <f>(IF(OR(J66="",J58="",J58=0),"",J66/J58))</f>
        <v/>
      </c>
      <c r="K67" s="40"/>
      <c r="L67" s="40"/>
      <c r="M67" s="61"/>
      <c r="N67" s="17"/>
      <c r="O67" s="70"/>
    </row>
    <row r="68" spans="1:15" ht="82.15" customHeight="1" x14ac:dyDescent="0.6">
      <c r="A68" s="9"/>
      <c r="B68" s="137"/>
      <c r="C68" s="138"/>
      <c r="D68" s="39" t="s">
        <v>225</v>
      </c>
      <c r="E68" s="39" t="s">
        <v>5</v>
      </c>
      <c r="F68" s="80" t="str">
        <f>IF(OR(H67="", F67=""),"",H67/F67)</f>
        <v/>
      </c>
      <c r="G68" s="40"/>
      <c r="H68" s="41"/>
      <c r="I68" s="41"/>
      <c r="J68" s="41"/>
      <c r="K68" s="40"/>
      <c r="L68" s="40"/>
      <c r="M68" s="42" t="s">
        <v>226</v>
      </c>
      <c r="N68" s="17"/>
      <c r="O68" s="70"/>
    </row>
    <row r="69" spans="1:15" ht="48" customHeight="1" x14ac:dyDescent="0.6">
      <c r="A69" s="9"/>
      <c r="B69" s="78" t="s">
        <v>219</v>
      </c>
      <c r="C69" s="139" t="s">
        <v>218</v>
      </c>
      <c r="D69" s="140"/>
      <c r="E69" s="140"/>
      <c r="F69" s="140"/>
      <c r="G69" s="140"/>
      <c r="H69" s="140"/>
      <c r="I69" s="140"/>
      <c r="J69" s="140"/>
      <c r="K69" s="140"/>
      <c r="L69" s="140"/>
      <c r="M69" s="141"/>
      <c r="N69" s="17"/>
      <c r="O69" s="70"/>
    </row>
    <row r="70" spans="1:15" ht="22.5" customHeight="1" x14ac:dyDescent="0.6">
      <c r="A70" s="9"/>
      <c r="B70" s="129">
        <v>9</v>
      </c>
      <c r="C70" s="132" t="s">
        <v>199</v>
      </c>
      <c r="D70" s="39" t="s">
        <v>74</v>
      </c>
      <c r="E70" s="39" t="s">
        <v>34</v>
      </c>
      <c r="F70" s="26">
        <v>1</v>
      </c>
      <c r="G70" s="32">
        <f t="shared" ref="G70:G74" si="20">IF(OR(F70="", $L70="", $L70=0),"",F70/$L70)</f>
        <v>0.1</v>
      </c>
      <c r="H70" s="26">
        <v>9</v>
      </c>
      <c r="I70" s="32">
        <f t="shared" ref="I70:I74" si="21">IF(OR(H70="", $L70="", $L70=0),"",H70/$L70)</f>
        <v>0.9</v>
      </c>
      <c r="J70" s="26">
        <v>0</v>
      </c>
      <c r="K70" s="32">
        <f t="shared" ref="K70:K74" si="22">IF(OR(J70="", $L70="", $L70=0),"",J70/$L70)</f>
        <v>0</v>
      </c>
      <c r="L70" s="44">
        <f>IF(OR(F70="",H70="",J70=""),"",SUM(F70,H70,J70))</f>
        <v>10</v>
      </c>
      <c r="M70" s="61"/>
      <c r="N70" s="17"/>
      <c r="O70" s="70" t="str">
        <f t="shared" ref="O70" si="23">IF(OR(F70="",H70="",J70=""),"There are blank boxes",IF(OR(F70&lt;0,H70&lt;0,J70&lt;0),"There are negative staff numbers",""))</f>
        <v/>
      </c>
    </row>
    <row r="71" spans="1:15" ht="22.5" customHeight="1" x14ac:dyDescent="0.6">
      <c r="A71" s="9"/>
      <c r="B71" s="130"/>
      <c r="C71" s="133"/>
      <c r="D71" s="45" t="s">
        <v>75</v>
      </c>
      <c r="E71" s="39" t="s">
        <v>34</v>
      </c>
      <c r="F71" s="26">
        <v>1</v>
      </c>
      <c r="G71" s="32">
        <f t="shared" si="20"/>
        <v>0.1</v>
      </c>
      <c r="H71" s="26">
        <v>9</v>
      </c>
      <c r="I71" s="32">
        <f t="shared" si="21"/>
        <v>0.9</v>
      </c>
      <c r="J71" s="26">
        <v>0</v>
      </c>
      <c r="K71" s="32">
        <f t="shared" si="22"/>
        <v>0</v>
      </c>
      <c r="L71" s="44">
        <f t="shared" ref="L71:L74" si="24">IF(OR(F71="",H71="",J71=""),"",SUM(F71,H71,J71))</f>
        <v>10</v>
      </c>
      <c r="M71" s="61"/>
      <c r="N71" s="17"/>
      <c r="O71" s="70" t="str">
        <f>IF(OR(F71="",H71="",J71=""),"There are blank boxes",IF(OR(F71&lt;0,H71&lt;0,J71&lt;0),"There are negative staff numbers",IF(OR(F71&gt;F70,H71&gt;H70,J71&gt;J70),"The number of voting board members cannot be greater than the total number of board members within any ethnic group","")))</f>
        <v/>
      </c>
    </row>
    <row r="72" spans="1:15" ht="22.5" customHeight="1" x14ac:dyDescent="0.6">
      <c r="A72" s="9"/>
      <c r="B72" s="130"/>
      <c r="C72" s="133"/>
      <c r="D72" s="45" t="s">
        <v>76</v>
      </c>
      <c r="E72" s="39" t="s">
        <v>5</v>
      </c>
      <c r="F72" s="44">
        <f>IF(OR(F70="",F71=""),"",F70-F71)</f>
        <v>0</v>
      </c>
      <c r="G72" s="32" t="str">
        <f t="shared" si="20"/>
        <v/>
      </c>
      <c r="H72" s="44">
        <f>IF(OR(H70="",H71=""),"",H70-H71)</f>
        <v>0</v>
      </c>
      <c r="I72" s="32" t="str">
        <f t="shared" si="21"/>
        <v/>
      </c>
      <c r="J72" s="44">
        <f>IF(OR(J70="",J71=""),"",J70-J71)</f>
        <v>0</v>
      </c>
      <c r="K72" s="32" t="str">
        <f t="shared" si="22"/>
        <v/>
      </c>
      <c r="L72" s="44">
        <f>IF(OR(L70="",L71=""),"",L70-L71)</f>
        <v>0</v>
      </c>
      <c r="M72" s="61"/>
      <c r="N72" s="17"/>
      <c r="O72" s="70"/>
    </row>
    <row r="73" spans="1:15" ht="22.5" customHeight="1" x14ac:dyDescent="0.6">
      <c r="A73" s="9"/>
      <c r="B73" s="130"/>
      <c r="C73" s="133"/>
      <c r="D73" s="45" t="s">
        <v>77</v>
      </c>
      <c r="E73" s="39" t="s">
        <v>34</v>
      </c>
      <c r="F73" s="26">
        <v>1</v>
      </c>
      <c r="G73" s="32">
        <f t="shared" si="20"/>
        <v>0.2</v>
      </c>
      <c r="H73" s="26">
        <v>4</v>
      </c>
      <c r="I73" s="32">
        <f t="shared" si="21"/>
        <v>0.8</v>
      </c>
      <c r="J73" s="26">
        <v>0</v>
      </c>
      <c r="K73" s="32">
        <f t="shared" si="22"/>
        <v>0</v>
      </c>
      <c r="L73" s="44">
        <f>IF(OR(F73="",H73="",J73=""),"",SUM(F73,H73,J73))</f>
        <v>5</v>
      </c>
      <c r="M73" s="61"/>
      <c r="N73" s="17"/>
      <c r="O73" s="70" t="str">
        <f>IF(OR(F73="",H73="",J73=""),"There are blank boxes",IF(OR(F73&lt;0,H73&lt;0,J73&lt;0),"There are negative staff numbers",IF(OR(F73&gt;F70,H73&gt;H70,J73&gt;J70),"The number of executive board members cannot be greater than the total number of board members within any ethnic group","")))</f>
        <v/>
      </c>
    </row>
    <row r="74" spans="1:15" ht="22.5" customHeight="1" x14ac:dyDescent="0.6">
      <c r="A74" s="9"/>
      <c r="B74" s="130"/>
      <c r="C74" s="133"/>
      <c r="D74" s="45" t="s">
        <v>78</v>
      </c>
      <c r="E74" s="39" t="s">
        <v>5</v>
      </c>
      <c r="F74" s="44">
        <f>IF(OR(F70="",F73=""),"",F70-F73)</f>
        <v>0</v>
      </c>
      <c r="G74" s="32">
        <f t="shared" si="20"/>
        <v>0</v>
      </c>
      <c r="H74" s="44">
        <f>IF(OR(H70="",H73=""),"",H70-H73)</f>
        <v>5</v>
      </c>
      <c r="I74" s="32">
        <f t="shared" si="21"/>
        <v>1</v>
      </c>
      <c r="J74" s="44">
        <f>IF(OR(J70="",J73=""),"",J70-J73)</f>
        <v>0</v>
      </c>
      <c r="K74" s="32">
        <f t="shared" si="22"/>
        <v>0</v>
      </c>
      <c r="L74" s="44">
        <f t="shared" si="24"/>
        <v>5</v>
      </c>
      <c r="M74" s="61"/>
      <c r="N74" s="17"/>
      <c r="O74" s="70"/>
    </row>
    <row r="75" spans="1:15" ht="22.5" customHeight="1" x14ac:dyDescent="0.6">
      <c r="A75" s="9"/>
      <c r="B75" s="130"/>
      <c r="C75" s="133"/>
      <c r="D75" s="39" t="s">
        <v>79</v>
      </c>
      <c r="E75" s="39" t="s">
        <v>5</v>
      </c>
      <c r="F75" s="47"/>
      <c r="G75" s="46">
        <f>IF(OR(G$58="",G70=""),"",G70-G$58)</f>
        <v>-8.4337349397590328E-3</v>
      </c>
      <c r="H75" s="47"/>
      <c r="I75" s="46">
        <f t="shared" ref="I75:I76" si="25">IF(OR(I$58="",I70=""),"",I70-I$58)</f>
        <v>7.2117039586919174E-2</v>
      </c>
      <c r="J75" s="47"/>
      <c r="K75" s="46">
        <f t="shared" ref="K75:K76" si="26">IF(OR(K$58="",K70=""),"",K70-K$58)</f>
        <v>-6.3683304647160072E-2</v>
      </c>
      <c r="L75" s="40"/>
      <c r="M75" s="61"/>
      <c r="N75" s="17"/>
      <c r="O75" s="69"/>
    </row>
    <row r="76" spans="1:15" ht="22.5" customHeight="1" x14ac:dyDescent="0.6">
      <c r="A76" s="9"/>
      <c r="B76" s="130"/>
      <c r="C76" s="133"/>
      <c r="D76" s="48" t="s">
        <v>80</v>
      </c>
      <c r="E76" s="39" t="s">
        <v>5</v>
      </c>
      <c r="F76" s="47"/>
      <c r="G76" s="46">
        <f>IF(OR(G$58="",G71=""),"",G71-G$58)</f>
        <v>-8.4337349397590328E-3</v>
      </c>
      <c r="H76" s="47"/>
      <c r="I76" s="46">
        <f t="shared" si="25"/>
        <v>7.2117039586919174E-2</v>
      </c>
      <c r="J76" s="47"/>
      <c r="K76" s="46">
        <f t="shared" si="26"/>
        <v>-6.3683304647160072E-2</v>
      </c>
      <c r="L76" s="40"/>
      <c r="M76" s="61"/>
      <c r="N76" s="17"/>
      <c r="O76" s="69"/>
    </row>
    <row r="77" spans="1:15" ht="22.5" customHeight="1" x14ac:dyDescent="0.6">
      <c r="A77" s="9"/>
      <c r="B77" s="131"/>
      <c r="C77" s="134"/>
      <c r="D77" s="48" t="s">
        <v>81</v>
      </c>
      <c r="E77" s="39" t="s">
        <v>5</v>
      </c>
      <c r="F77" s="47"/>
      <c r="G77" s="46">
        <f>IF(OR(G$58="",G73=""),"",G73-G$58)</f>
        <v>9.1566265060240973E-2</v>
      </c>
      <c r="H77" s="47"/>
      <c r="I77" s="46">
        <f>IF(OR(I$58="",I73=""),"",I73-I$58)</f>
        <v>-2.7882960413080804E-2</v>
      </c>
      <c r="J77" s="47"/>
      <c r="K77" s="46">
        <f>IF(OR(K$58="",K73=""),"",K73-K$58)</f>
        <v>-6.3683304647160072E-2</v>
      </c>
      <c r="L77" s="40"/>
      <c r="M77" s="61"/>
      <c r="N77" s="17"/>
      <c r="O77" s="69"/>
    </row>
  </sheetData>
  <sheetProtection sheet="1" selectLockedCells="1"/>
  <mergeCells count="18">
    <mergeCell ref="B2:M2"/>
    <mergeCell ref="B4:M6"/>
    <mergeCell ref="B8:E9"/>
    <mergeCell ref="F8:L8"/>
    <mergeCell ref="F9:G9"/>
    <mergeCell ref="H9:I9"/>
    <mergeCell ref="J9:K9"/>
    <mergeCell ref="B12:B58"/>
    <mergeCell ref="C12:C58"/>
    <mergeCell ref="B59:B62"/>
    <mergeCell ref="C59:C62"/>
    <mergeCell ref="B63:B65"/>
    <mergeCell ref="C63:C65"/>
    <mergeCell ref="C69:M69"/>
    <mergeCell ref="B70:B77"/>
    <mergeCell ref="C70:C77"/>
    <mergeCell ref="B66:B68"/>
    <mergeCell ref="C66:C68"/>
  </mergeCells>
  <conditionalFormatting sqref="F13:F26 H13:H26 J13:J26 F52:F56 H52:H56 J52:J56 F59:F60 H59:H60 J59:J60 H70:H71 J70:J71 F73 H73 J73 F70:F71">
    <cfRule type="containsBlanks" dxfId="3" priority="4" stopIfTrue="1">
      <formula>LEN(TRIM(F13))=0</formula>
    </cfRule>
  </conditionalFormatting>
  <conditionalFormatting sqref="F33:F46 H33:H46 J33:J46">
    <cfRule type="containsBlanks" dxfId="2" priority="3" stopIfTrue="1">
      <formula>LEN(TRIM(F33))=0</formula>
    </cfRule>
  </conditionalFormatting>
  <conditionalFormatting sqref="F63 H63 J63">
    <cfRule type="containsBlanks" dxfId="1" priority="2" stopIfTrue="1">
      <formula>LEN(TRIM(F63))=0</formula>
    </cfRule>
  </conditionalFormatting>
  <conditionalFormatting sqref="F66 H66 J66">
    <cfRule type="containsBlanks" dxfId="0" priority="1" stopIfTrue="1">
      <formula>LEN(TRIM(F66))=0</formula>
    </cfRule>
  </conditionalFormatting>
  <dataValidations count="3">
    <dataValidation operator="greaterThanOrEqual" allowBlank="1" errorTitle="Headcount figure" error="Please enter a whole number with no decimals. For missing or unknown, use 0 (zero)." promptTitle="Headcount" prompt="Please enter a whole number (no decimal points)._x000a_For unknown or missing values, use 0 (zero)." sqref="F47:L51 F27:L31" xr:uid="{17D33B75-89FF-4900-B4E9-E193AF013AE5}"/>
    <dataValidation type="decimal" operator="greaterThanOrEqual" allowBlank="1" showInputMessage="1" showErrorMessage="1" errorTitle="Average Headcount figure" error="Please enter a number._x000a_For missing or unknown, use 0 (zero)." promptTitle="Average Headcount" prompt="Enter the average for the two years. _x000a_One decimal place is allowed." sqref="H63 J63 F63 H66 J66 F66" xr:uid="{B1AA6B7B-6371-4FED-8650-480932FD0C07}">
      <formula1>0</formula1>
    </dataValidation>
    <dataValidation type="whole" operator="greaterThanOrEqual" allowBlank="1" showInputMessage="1" showErrorMessage="1" errorTitle="Headcount figure" error="Please enter a whole number with no decimals. For missing or unknown, use 0 (zero)." promptTitle="Headcount" prompt="Please enter a whole number (no decimal points)._x000a_For unknown or missing values, use 0 (zero)." sqref="H13:H26 J13:J26 H73 J73 J59:J60 F70:F71 H70:H71 J70:J71 F73 H52:H56 F13:F26 H59:H60 F33:F46 J33:J46 H33:H46 F52:F56 J52:J56 F59:F60" xr:uid="{7A90542F-6568-4F98-8C3B-2D8482B38C3B}">
      <formula1>0</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Review_x0020_Date xmlns="5c1e2048-bec5-474b-8d04-601e94d03372" xsi:nil="true"/>
    <lcf76f155ced4ddcb4097134ff3c332f xmlns="5c1e2048-bec5-474b-8d04-601e94d03372">
      <Terms xmlns="http://schemas.microsoft.com/office/infopath/2007/PartnerControls"/>
    </lcf76f155ced4ddcb4097134ff3c332f>
    <TaxCatchAll xmlns="cccaf3ac-2de9-44d4-aa31-54302fceb5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1765E1A6CDEDD4A938ECDA6FBE96897" ma:contentTypeVersion="39" ma:contentTypeDescription="Create a new document." ma:contentTypeScope="" ma:versionID="ccecc8606422896f3b51f2adc7348c0d">
  <xsd:schema xmlns:xsd="http://www.w3.org/2001/XMLSchema" xmlns:xs="http://www.w3.org/2001/XMLSchema" xmlns:p="http://schemas.microsoft.com/office/2006/metadata/properties" xmlns:ns1="http://schemas.microsoft.com/sharepoint/v3" xmlns:ns2="ebd64cbd-6cf5-435c-bd4a-b8fc9bc14ad4" xmlns:ns3="5c1e2048-bec5-474b-8d04-601e94d03372" xmlns:ns4="cccaf3ac-2de9-44d4-aa31-54302fceb5f7" targetNamespace="http://schemas.microsoft.com/office/2006/metadata/properties" ma:root="true" ma:fieldsID="eac2d525f98680b5e29a3e5a765266e6" ns1:_="" ns2:_="" ns3:_="" ns4:_="">
    <xsd:import namespace="http://schemas.microsoft.com/sharepoint/v3"/>
    <xsd:import namespace="ebd64cbd-6cf5-435c-bd4a-b8fc9bc14ad4"/>
    <xsd:import namespace="5c1e2048-bec5-474b-8d04-601e94d03372"/>
    <xsd:import namespace="cccaf3ac-2de9-44d4-aa31-54302fceb5f7"/>
    <xsd:element name="properties">
      <xsd:complexType>
        <xsd:sequence>
          <xsd:element name="documentManagement">
            <xsd:complexType>
              <xsd:all>
                <xsd:element ref="ns1:_ip_UnifiedCompliancePolicyProperties" minOccurs="0"/>
                <xsd:element ref="ns1:_ip_UnifiedCompliancePolicyUIAction" minOccurs="0"/>
                <xsd:element ref="ns2:SharedWithUsers" minOccurs="0"/>
                <xsd:element ref="ns2:SharedWithDetails" minOccurs="0"/>
                <xsd:element ref="ns3:Review_x0020_Date" minOccurs="0"/>
                <xsd:element ref="ns3:MediaLengthInSeconds"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d64cbd-6cf5-435c-bd4a-b8fc9bc14ad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1e2048-bec5-474b-8d04-601e94d03372" elementFormDefault="qualified">
    <xsd:import namespace="http://schemas.microsoft.com/office/2006/documentManagement/types"/>
    <xsd:import namespace="http://schemas.microsoft.com/office/infopath/2007/PartnerControls"/>
    <xsd:element name="Review_x0020_Date" ma:index="12" nillable="true" ma:displayName="Review date" ma:indexed="true" ma:internalName="Review_x0020_Dat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334094a-f9e0-4549-b89e-a630a0591e70}" ma:internalName="TaxCatchAll" ma:showField="CatchAllData" ma:web="ebd64cbd-6cf5-435c-bd4a-b8fc9bc14a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02985E-BF1B-4CA5-BAD1-F86B0496FF6F}">
  <ds:schemaRefs>
    <ds:schemaRef ds:uri="5c1e2048-bec5-474b-8d04-601e94d03372"/>
    <ds:schemaRef ds:uri="http://schemas.microsoft.com/sharepoint/v3"/>
    <ds:schemaRef ds:uri="http://purl.org/dc/terms/"/>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cccaf3ac-2de9-44d4-aa31-54302fceb5f7"/>
    <ds:schemaRef ds:uri="ebd64cbd-6cf5-435c-bd4a-b8fc9bc14ad4"/>
    <ds:schemaRef ds:uri="http://purl.org/dc/dcmitype/"/>
  </ds:schemaRefs>
</ds:datastoreItem>
</file>

<file path=customXml/itemProps2.xml><?xml version="1.0" encoding="utf-8"?>
<ds:datastoreItem xmlns:ds="http://schemas.openxmlformats.org/officeDocument/2006/customXml" ds:itemID="{86A49E67-7697-4A40-867C-467A7C6E2176}">
  <ds:schemaRefs>
    <ds:schemaRef ds:uri="http://schemas.microsoft.com/sharepoint/v3/contenttype/forms"/>
  </ds:schemaRefs>
</ds:datastoreItem>
</file>

<file path=customXml/itemProps3.xml><?xml version="1.0" encoding="utf-8"?>
<ds:datastoreItem xmlns:ds="http://schemas.openxmlformats.org/officeDocument/2006/customXml" ds:itemID="{3B934440-B80B-4B70-BEEC-E9DDBA388F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bd64cbd-6cf5-435c-bd4a-b8fc9bc14ad4"/>
    <ds:schemaRef ds:uri="5c1e2048-bec5-474b-8d04-601e94d03372"/>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WDES Metrics</vt:lpstr>
      <vt:lpstr>WDES Survey Questions</vt:lpstr>
      <vt:lpstr>WRES Metrics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Chay, Pei-ling</dc:creator>
  <cp:keywords/>
  <dc:description/>
  <cp:lastModifiedBy>WARING, Gemma (NHS NOTTINGHAM AND NOTTINGHAMSHIRE ICB </cp:lastModifiedBy>
  <cp:revision/>
  <dcterms:created xsi:type="dcterms:W3CDTF">2020-07-21T07:59:33Z</dcterms:created>
  <dcterms:modified xsi:type="dcterms:W3CDTF">2024-11-08T10:34:33Z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0x01010021765E1A6CDEDD4A938ECDA6FBE96897</vt:lpwstr>
  </property>
  <property fmtid="{D5CDD505-2E9C-101B-9397-08002B2CF9AE}" pid="3" name="MediaServiceImageTags">
    <vt:lpwstr/>
  </property>
</Properties>
</file>